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Kannika 20 มิ.ย. 2562\รพ.สต\รพ.สต.เดือน พฤษภาคม 2562\"/>
    </mc:Choice>
  </mc:AlternateContent>
  <bookViews>
    <workbookView xWindow="4335" yWindow="255" windowWidth="11025" windowHeight="5310" firstSheet="11" activeTab="16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2.สรุปคะแนน" sheetId="11" r:id="rId16"/>
    <sheet name="3. สรุปรวมราย CUP " sheetId="61" r:id="rId17"/>
  </sheets>
  <definedNames>
    <definedName name="_xlnm._FilterDatabase" localSheetId="16" hidden="1">'3. สรุปรวมราย CUP '!$A$4:$WVN$1070</definedName>
    <definedName name="_xlnm._FilterDatabase" localSheetId="13" hidden="1">นครพนม!$A$1:$AQ$154</definedName>
    <definedName name="_xlnm._FilterDatabase" localSheetId="1" hidden="1">บึงกาฬ!$A$1:$AQ$70</definedName>
    <definedName name="_xlnm._FilterDatabase" localSheetId="7" hidden="1">'เลย '!$A$1:$AP$130</definedName>
    <definedName name="_xlnm._FilterDatabase" localSheetId="3" hidden="1">หนองบัวลำภู!$A$1:$AN$86</definedName>
    <definedName name="_xlnm._FilterDatabase" localSheetId="4" hidden="1">อด!#REF!</definedName>
    <definedName name="_xlnm._FilterDatabase" localSheetId="5" hidden="1">อุดรธานี!$A$1:$AP$222</definedName>
    <definedName name="DATA1" localSheetId="14">#REF!</definedName>
    <definedName name="DATA1" localSheetId="16">#REF!</definedName>
    <definedName name="DATA1" localSheetId="7">#REF!</definedName>
    <definedName name="DATA1">#REF!</definedName>
    <definedName name="_xlnm.Print_Titles" localSheetId="16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J852" i="61" l="1"/>
  <c r="AP5" i="30" l="1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140" i="30"/>
  <c r="AP141" i="30"/>
  <c r="AP142" i="30"/>
  <c r="AP143" i="30"/>
  <c r="AP144" i="30"/>
  <c r="AP145" i="30"/>
  <c r="AP146" i="30"/>
  <c r="AP147" i="30"/>
  <c r="AP148" i="30"/>
  <c r="AP149" i="30"/>
  <c r="AP150" i="30"/>
  <c r="AP151" i="30"/>
  <c r="AP152" i="30"/>
  <c r="AP153" i="30"/>
  <c r="AP154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140" i="30"/>
  <c r="AO141" i="30"/>
  <c r="AO142" i="30"/>
  <c r="AO143" i="30"/>
  <c r="AO144" i="30"/>
  <c r="AO145" i="30"/>
  <c r="AO146" i="30"/>
  <c r="AO147" i="30"/>
  <c r="AO148" i="30"/>
  <c r="AO149" i="30"/>
  <c r="AO150" i="30"/>
  <c r="AO151" i="30"/>
  <c r="AO152" i="30"/>
  <c r="AO153" i="30"/>
  <c r="AO154" i="30"/>
  <c r="AO4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140" i="30"/>
  <c r="AM141" i="30"/>
  <c r="AM142" i="30"/>
  <c r="AM143" i="30"/>
  <c r="AM144" i="30"/>
  <c r="AM145" i="30"/>
  <c r="AM146" i="30"/>
  <c r="AM147" i="30"/>
  <c r="AM148" i="30"/>
  <c r="AM149" i="30"/>
  <c r="AM150" i="30"/>
  <c r="AM151" i="30"/>
  <c r="AM152" i="30"/>
  <c r="AM153" i="30"/>
  <c r="AM15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140" i="30"/>
  <c r="AL141" i="30"/>
  <c r="AL142" i="30"/>
  <c r="AL143" i="30"/>
  <c r="AL144" i="30"/>
  <c r="AL145" i="30"/>
  <c r="AL146" i="30"/>
  <c r="AL147" i="30"/>
  <c r="AL148" i="30"/>
  <c r="AL149" i="30"/>
  <c r="AL150" i="30"/>
  <c r="AL151" i="30"/>
  <c r="AL152" i="30"/>
  <c r="AL153" i="30"/>
  <c r="AL154" i="30"/>
  <c r="AM4" i="30"/>
  <c r="AL4" i="30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F78" i="32"/>
  <c r="AF79" i="32"/>
  <c r="AF80" i="32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F190" i="32"/>
  <c r="AF191" i="32"/>
  <c r="AF192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G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G190" i="32"/>
  <c r="AG191" i="32"/>
  <c r="AG192" i="32"/>
  <c r="AJ6" i="32"/>
  <c r="AJ7" i="32"/>
  <c r="AJ8" i="32"/>
  <c r="AJ9" i="32"/>
  <c r="AJ10" i="32"/>
  <c r="AJ11" i="32"/>
  <c r="AJ12" i="32"/>
  <c r="AJ13" i="32"/>
  <c r="AJ14" i="32"/>
  <c r="AJ15" i="32"/>
  <c r="AJ16" i="32"/>
  <c r="AJ17" i="32"/>
  <c r="AJ18" i="32"/>
  <c r="AJ19" i="32"/>
  <c r="AJ20" i="32"/>
  <c r="AJ21" i="32"/>
  <c r="AJ22" i="32"/>
  <c r="AJ23" i="32"/>
  <c r="AJ24" i="32"/>
  <c r="AJ25" i="32"/>
  <c r="AJ26" i="32"/>
  <c r="AJ27" i="32"/>
  <c r="AJ28" i="32"/>
  <c r="AJ29" i="32"/>
  <c r="AJ30" i="32"/>
  <c r="AJ31" i="32"/>
  <c r="AJ32" i="32"/>
  <c r="AJ33" i="32"/>
  <c r="AJ34" i="32"/>
  <c r="AJ35" i="32"/>
  <c r="AJ36" i="32"/>
  <c r="AJ37" i="32"/>
  <c r="AJ38" i="32"/>
  <c r="AJ39" i="32"/>
  <c r="AJ40" i="32"/>
  <c r="AJ41" i="32"/>
  <c r="AJ42" i="32"/>
  <c r="AJ43" i="32"/>
  <c r="AJ44" i="32"/>
  <c r="AJ45" i="32"/>
  <c r="AJ46" i="32"/>
  <c r="AJ47" i="32"/>
  <c r="AJ48" i="32"/>
  <c r="AJ49" i="32"/>
  <c r="AJ50" i="32"/>
  <c r="AJ51" i="32"/>
  <c r="AJ52" i="32"/>
  <c r="AJ53" i="32"/>
  <c r="AJ54" i="32"/>
  <c r="AJ55" i="32"/>
  <c r="AJ56" i="32"/>
  <c r="AJ57" i="32"/>
  <c r="AJ58" i="32"/>
  <c r="AJ59" i="32"/>
  <c r="AJ60" i="32"/>
  <c r="AJ61" i="32"/>
  <c r="AJ62" i="32"/>
  <c r="AJ63" i="32"/>
  <c r="AJ64" i="32"/>
  <c r="AJ65" i="32"/>
  <c r="AJ66" i="32"/>
  <c r="AJ67" i="32"/>
  <c r="AJ68" i="32"/>
  <c r="AJ69" i="32"/>
  <c r="AJ70" i="32"/>
  <c r="AJ71" i="32"/>
  <c r="AJ72" i="32"/>
  <c r="AJ73" i="32"/>
  <c r="AJ74" i="32"/>
  <c r="AJ75" i="32"/>
  <c r="AJ76" i="32"/>
  <c r="AJ77" i="32"/>
  <c r="AJ78" i="32"/>
  <c r="AJ79" i="32"/>
  <c r="AJ80" i="32"/>
  <c r="AJ81" i="32"/>
  <c r="AJ82" i="32"/>
  <c r="AJ83" i="32"/>
  <c r="AJ84" i="32"/>
  <c r="AJ85" i="32"/>
  <c r="AJ86" i="32"/>
  <c r="AJ87" i="32"/>
  <c r="AJ88" i="32"/>
  <c r="AJ89" i="32"/>
  <c r="AJ90" i="32"/>
  <c r="AJ91" i="32"/>
  <c r="AJ92" i="32"/>
  <c r="AJ93" i="32"/>
  <c r="AJ94" i="32"/>
  <c r="AJ95" i="32"/>
  <c r="AJ96" i="32"/>
  <c r="AJ97" i="32"/>
  <c r="AJ98" i="32"/>
  <c r="AJ99" i="32"/>
  <c r="AJ100" i="32"/>
  <c r="AJ101" i="32"/>
  <c r="AJ102" i="32"/>
  <c r="AJ103" i="32"/>
  <c r="AJ104" i="32"/>
  <c r="AJ105" i="32"/>
  <c r="AJ106" i="32"/>
  <c r="AJ107" i="32"/>
  <c r="AJ108" i="32"/>
  <c r="AJ109" i="32"/>
  <c r="AJ110" i="32"/>
  <c r="AJ111" i="32"/>
  <c r="AJ112" i="32"/>
  <c r="AJ113" i="32"/>
  <c r="AJ114" i="32"/>
  <c r="AJ115" i="32"/>
  <c r="AJ116" i="32"/>
  <c r="AJ117" i="32"/>
  <c r="AJ118" i="32"/>
  <c r="AJ119" i="32"/>
  <c r="AJ120" i="32"/>
  <c r="AJ121" i="32"/>
  <c r="AJ122" i="32"/>
  <c r="AJ123" i="32"/>
  <c r="AJ124" i="32"/>
  <c r="AJ125" i="32"/>
  <c r="AJ126" i="32"/>
  <c r="AJ127" i="32"/>
  <c r="AJ128" i="32"/>
  <c r="AJ129" i="32"/>
  <c r="AJ130" i="32"/>
  <c r="AJ131" i="32"/>
  <c r="AJ132" i="32"/>
  <c r="AJ133" i="32"/>
  <c r="AJ134" i="32"/>
  <c r="AJ135" i="32"/>
  <c r="AJ136" i="32"/>
  <c r="AJ137" i="32"/>
  <c r="AJ138" i="32"/>
  <c r="AJ139" i="32"/>
  <c r="AJ140" i="32"/>
  <c r="AJ141" i="32"/>
  <c r="AJ142" i="32"/>
  <c r="AJ143" i="32"/>
  <c r="AJ144" i="32"/>
  <c r="AJ145" i="32"/>
  <c r="AJ146" i="32"/>
  <c r="AJ147" i="32"/>
  <c r="AJ148" i="32"/>
  <c r="AJ149" i="32"/>
  <c r="AJ150" i="32"/>
  <c r="AJ151" i="32"/>
  <c r="AJ152" i="32"/>
  <c r="AJ153" i="32"/>
  <c r="AJ154" i="32"/>
  <c r="AJ155" i="32"/>
  <c r="AJ156" i="32"/>
  <c r="AJ157" i="32"/>
  <c r="AJ158" i="32"/>
  <c r="AJ159" i="32"/>
  <c r="AJ160" i="32"/>
  <c r="AJ161" i="32"/>
  <c r="AJ162" i="32"/>
  <c r="AJ163" i="32"/>
  <c r="AJ164" i="32"/>
  <c r="AJ165" i="32"/>
  <c r="AJ166" i="32"/>
  <c r="AJ167" i="32"/>
  <c r="AJ168" i="32"/>
  <c r="AJ169" i="32"/>
  <c r="AJ170" i="32"/>
  <c r="AJ171" i="32"/>
  <c r="AJ172" i="32"/>
  <c r="AJ173" i="32"/>
  <c r="AJ174" i="32"/>
  <c r="AJ175" i="32"/>
  <c r="AJ176" i="32"/>
  <c r="AJ177" i="32"/>
  <c r="AJ178" i="32"/>
  <c r="AJ179" i="32"/>
  <c r="AJ180" i="32"/>
  <c r="AJ181" i="32"/>
  <c r="AJ182" i="32"/>
  <c r="AJ183" i="32"/>
  <c r="AJ184" i="32"/>
  <c r="AJ185" i="32"/>
  <c r="AJ186" i="32"/>
  <c r="AJ187" i="32"/>
  <c r="AJ188" i="32"/>
  <c r="AJ189" i="32"/>
  <c r="AJ190" i="32"/>
  <c r="AJ191" i="32"/>
  <c r="AJ192" i="32"/>
  <c r="AI6" i="32"/>
  <c r="AI7" i="32"/>
  <c r="AI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I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190" i="32"/>
  <c r="AI191" i="32"/>
  <c r="AI192" i="32"/>
  <c r="AJ5" i="32"/>
  <c r="AI5" i="32"/>
  <c r="AH5" i="32"/>
  <c r="AG5" i="32"/>
  <c r="AF5" i="32"/>
  <c r="AL5" i="34"/>
  <c r="AL6" i="34"/>
  <c r="AL7" i="34"/>
  <c r="AL8" i="34"/>
  <c r="AL9" i="34"/>
  <c r="AL10" i="34"/>
  <c r="AL11" i="34"/>
  <c r="AL12" i="34"/>
  <c r="AL13" i="34"/>
  <c r="AL14" i="34"/>
  <c r="AL15" i="34"/>
  <c r="AL16" i="34"/>
  <c r="AL17" i="34"/>
  <c r="AL18" i="34"/>
  <c r="AL19" i="34"/>
  <c r="AL20" i="34"/>
  <c r="AL21" i="34"/>
  <c r="AL22" i="34"/>
  <c r="AL23" i="34"/>
  <c r="AL24" i="34"/>
  <c r="AL25" i="34"/>
  <c r="AL26" i="34"/>
  <c r="AL27" i="34"/>
  <c r="AL28" i="34"/>
  <c r="AL29" i="34"/>
  <c r="AL30" i="34"/>
  <c r="AL31" i="34"/>
  <c r="AL32" i="34"/>
  <c r="AL33" i="34"/>
  <c r="AL34" i="34"/>
  <c r="AL35" i="34"/>
  <c r="AL36" i="34"/>
  <c r="AL37" i="34"/>
  <c r="AL38" i="34"/>
  <c r="AL39" i="34"/>
  <c r="AL40" i="34"/>
  <c r="AL41" i="34"/>
  <c r="AL42" i="34"/>
  <c r="AL43" i="34"/>
  <c r="AL44" i="34"/>
  <c r="AL45" i="34"/>
  <c r="AL46" i="34"/>
  <c r="AL47" i="34"/>
  <c r="AL48" i="34"/>
  <c r="AL49" i="34"/>
  <c r="AL50" i="34"/>
  <c r="AL51" i="34"/>
  <c r="AL52" i="34"/>
  <c r="AL53" i="34"/>
  <c r="AL54" i="34"/>
  <c r="AL55" i="34"/>
  <c r="AL56" i="34"/>
  <c r="AL57" i="34"/>
  <c r="AL58" i="34"/>
  <c r="AL59" i="34"/>
  <c r="AL60" i="34"/>
  <c r="AL61" i="34"/>
  <c r="AL62" i="34"/>
  <c r="AL63" i="34"/>
  <c r="AL64" i="34"/>
  <c r="AL65" i="34"/>
  <c r="AL66" i="34"/>
  <c r="AL67" i="34"/>
  <c r="AL68" i="34"/>
  <c r="AL69" i="34"/>
  <c r="AL70" i="34"/>
  <c r="AL71" i="34"/>
  <c r="AL72" i="34"/>
  <c r="AL73" i="34"/>
  <c r="AL74" i="34"/>
  <c r="AL75" i="34"/>
  <c r="AL76" i="34"/>
  <c r="AL77" i="34"/>
  <c r="AL78" i="34"/>
  <c r="AL79" i="34"/>
  <c r="AL80" i="34"/>
  <c r="AL81" i="34"/>
  <c r="AL82" i="34"/>
  <c r="AL83" i="34"/>
  <c r="AL84" i="34"/>
  <c r="AL85" i="34"/>
  <c r="AL86" i="34"/>
  <c r="AK5" i="34"/>
  <c r="AK6" i="34"/>
  <c r="AK7" i="34"/>
  <c r="AK8" i="34"/>
  <c r="AK9" i="34"/>
  <c r="AK10" i="34"/>
  <c r="AK11" i="34"/>
  <c r="AK12" i="34"/>
  <c r="AK13" i="34"/>
  <c r="AK14" i="34"/>
  <c r="AK15" i="34"/>
  <c r="AK16" i="34"/>
  <c r="AK17" i="34"/>
  <c r="AK18" i="34"/>
  <c r="AK19" i="34"/>
  <c r="AK20" i="34"/>
  <c r="AK21" i="34"/>
  <c r="AK22" i="34"/>
  <c r="AK23" i="34"/>
  <c r="AK24" i="34"/>
  <c r="AK25" i="34"/>
  <c r="AK26" i="34"/>
  <c r="AK27" i="34"/>
  <c r="AK28" i="34"/>
  <c r="AK29" i="34"/>
  <c r="AK30" i="34"/>
  <c r="AK31" i="34"/>
  <c r="AK32" i="34"/>
  <c r="AK33" i="34"/>
  <c r="AK34" i="34"/>
  <c r="AK35" i="34"/>
  <c r="AK36" i="34"/>
  <c r="AK37" i="34"/>
  <c r="AK38" i="34"/>
  <c r="AK39" i="34"/>
  <c r="AK40" i="34"/>
  <c r="AK41" i="34"/>
  <c r="AK42" i="34"/>
  <c r="AK43" i="34"/>
  <c r="AK44" i="34"/>
  <c r="AK45" i="34"/>
  <c r="AK46" i="34"/>
  <c r="AK47" i="34"/>
  <c r="AK48" i="34"/>
  <c r="AK49" i="34"/>
  <c r="AK50" i="34"/>
  <c r="AK51" i="34"/>
  <c r="AK52" i="34"/>
  <c r="AK53" i="34"/>
  <c r="AK54" i="34"/>
  <c r="AK55" i="34"/>
  <c r="AK56" i="34"/>
  <c r="AK57" i="34"/>
  <c r="AK58" i="34"/>
  <c r="AK59" i="34"/>
  <c r="AK60" i="34"/>
  <c r="AK61" i="34"/>
  <c r="AK62" i="34"/>
  <c r="AK63" i="34"/>
  <c r="AK64" i="34"/>
  <c r="AK65" i="34"/>
  <c r="AK66" i="34"/>
  <c r="AK67" i="34"/>
  <c r="AK68" i="34"/>
  <c r="AK69" i="34"/>
  <c r="AK70" i="34"/>
  <c r="AK71" i="34"/>
  <c r="AK72" i="34"/>
  <c r="AK73" i="34"/>
  <c r="AK74" i="34"/>
  <c r="AK75" i="34"/>
  <c r="AK76" i="34"/>
  <c r="AK77" i="34"/>
  <c r="AK78" i="34"/>
  <c r="AK79" i="34"/>
  <c r="AK80" i="34"/>
  <c r="AK81" i="34"/>
  <c r="AK82" i="34"/>
  <c r="AK83" i="34"/>
  <c r="AK84" i="34"/>
  <c r="AK85" i="34"/>
  <c r="AK86" i="34"/>
  <c r="AJ5" i="34"/>
  <c r="AJ6" i="34"/>
  <c r="AJ7" i="34"/>
  <c r="AJ8" i="34"/>
  <c r="AJ9" i="34"/>
  <c r="AJ10" i="34"/>
  <c r="AJ11" i="34"/>
  <c r="AJ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I5" i="34"/>
  <c r="AI6" i="34"/>
  <c r="AI7" i="34"/>
  <c r="AI8" i="34"/>
  <c r="AI9" i="34"/>
  <c r="AI10" i="34"/>
  <c r="AI11" i="34"/>
  <c r="AI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H5" i="34"/>
  <c r="AH6" i="34"/>
  <c r="AH7" i="34"/>
  <c r="AH8" i="34"/>
  <c r="AH9" i="34"/>
  <c r="AH10" i="34"/>
  <c r="AH11" i="34"/>
  <c r="AH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L4" i="34"/>
  <c r="AK4" i="34"/>
  <c r="AI4" i="34"/>
  <c r="AH4" i="34"/>
  <c r="AO4" i="39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AO57" i="39"/>
  <c r="AO58" i="39"/>
  <c r="AO59" i="39"/>
  <c r="AO60" i="39"/>
  <c r="AO61" i="39"/>
  <c r="AO62" i="39"/>
  <c r="AO63" i="39"/>
  <c r="AO64" i="39"/>
  <c r="AO65" i="39"/>
  <c r="AO66" i="39"/>
  <c r="AO67" i="39"/>
  <c r="AO68" i="39"/>
  <c r="AO69" i="39"/>
  <c r="AO70" i="39"/>
  <c r="AO71" i="39"/>
  <c r="AO72" i="39"/>
  <c r="AO73" i="39"/>
  <c r="AO74" i="39"/>
  <c r="AO75" i="39"/>
  <c r="AO76" i="39"/>
  <c r="AO77" i="39"/>
  <c r="AO78" i="39"/>
  <c r="AO79" i="39"/>
  <c r="AO80" i="39"/>
  <c r="AO81" i="39"/>
  <c r="AO82" i="39"/>
  <c r="AO83" i="39"/>
  <c r="AO84" i="39"/>
  <c r="AO85" i="39"/>
  <c r="AO86" i="39"/>
  <c r="AO87" i="39"/>
  <c r="AO88" i="39"/>
  <c r="AO89" i="39"/>
  <c r="AO90" i="39"/>
  <c r="AO91" i="39"/>
  <c r="AO92" i="39"/>
  <c r="AO93" i="39"/>
  <c r="AO94" i="39"/>
  <c r="AO95" i="39"/>
  <c r="AO96" i="39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4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4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4" i="39"/>
  <c r="AN5" i="16"/>
  <c r="AN6" i="16"/>
  <c r="AN7" i="16"/>
  <c r="AN8" i="16"/>
  <c r="AN9" i="16"/>
  <c r="AN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AN220" i="16"/>
  <c r="AN221" i="16"/>
  <c r="AN222" i="16"/>
  <c r="AN4" i="16"/>
  <c r="AM5" i="16"/>
  <c r="AM6" i="16"/>
  <c r="AM7" i="16"/>
  <c r="AM8" i="16"/>
  <c r="AM9" i="16"/>
  <c r="AM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216" i="16"/>
  <c r="AM217" i="16"/>
  <c r="AM218" i="16"/>
  <c r="AM219" i="16"/>
  <c r="AM220" i="16"/>
  <c r="AM221" i="16"/>
  <c r="AM222" i="16"/>
  <c r="AM4" i="16"/>
  <c r="AK5" i="16"/>
  <c r="AK6" i="16"/>
  <c r="AK7" i="16"/>
  <c r="AK8" i="16"/>
  <c r="AK9" i="16"/>
  <c r="AK10" i="16"/>
  <c r="AK11" i="16"/>
  <c r="AK12" i="16"/>
  <c r="AK13" i="16"/>
  <c r="AK14" i="16"/>
  <c r="AK15" i="16"/>
  <c r="AK16" i="16"/>
  <c r="AK17" i="16"/>
  <c r="AK18" i="16"/>
  <c r="AK19" i="16"/>
  <c r="AK20" i="16"/>
  <c r="AK21" i="16"/>
  <c r="AK22" i="16"/>
  <c r="AK23" i="16"/>
  <c r="AK24" i="16"/>
  <c r="AK25" i="16"/>
  <c r="AK26" i="16"/>
  <c r="AK27" i="16"/>
  <c r="AK28" i="16"/>
  <c r="AK29" i="16"/>
  <c r="AK30" i="16"/>
  <c r="AK31" i="16"/>
  <c r="AK32" i="16"/>
  <c r="AK33" i="16"/>
  <c r="AK34" i="16"/>
  <c r="AK35" i="16"/>
  <c r="AK36" i="16"/>
  <c r="AK37" i="16"/>
  <c r="AK38" i="16"/>
  <c r="AK39" i="16"/>
  <c r="AK40" i="16"/>
  <c r="AK41" i="16"/>
  <c r="AK42" i="16"/>
  <c r="AK43" i="16"/>
  <c r="AK44" i="16"/>
  <c r="AK45" i="16"/>
  <c r="AK46" i="16"/>
  <c r="AK47" i="16"/>
  <c r="AK48" i="16"/>
  <c r="AK49" i="16"/>
  <c r="AK50" i="16"/>
  <c r="AK51" i="16"/>
  <c r="AK52" i="16"/>
  <c r="AK53" i="16"/>
  <c r="AK54" i="16"/>
  <c r="AK55" i="16"/>
  <c r="AK56" i="16"/>
  <c r="AK57" i="16"/>
  <c r="AK58" i="16"/>
  <c r="AK59" i="16"/>
  <c r="AK60" i="16"/>
  <c r="AK61" i="16"/>
  <c r="AK62" i="16"/>
  <c r="AK63" i="16"/>
  <c r="AK64" i="16"/>
  <c r="AK65" i="16"/>
  <c r="AK66" i="16"/>
  <c r="AK67" i="16"/>
  <c r="AK68" i="16"/>
  <c r="AK69" i="16"/>
  <c r="AK70" i="16"/>
  <c r="AK71" i="16"/>
  <c r="AK72" i="16"/>
  <c r="AK73" i="16"/>
  <c r="AK74" i="16"/>
  <c r="AK75" i="16"/>
  <c r="AK76" i="16"/>
  <c r="AK77" i="16"/>
  <c r="AK78" i="16"/>
  <c r="AK79" i="16"/>
  <c r="AK80" i="16"/>
  <c r="AK81" i="16"/>
  <c r="AK82" i="16"/>
  <c r="AK83" i="16"/>
  <c r="AK84" i="16"/>
  <c r="AK85" i="16"/>
  <c r="AK86" i="16"/>
  <c r="AK87" i="16"/>
  <c r="AK88" i="16"/>
  <c r="AK89" i="16"/>
  <c r="AK90" i="16"/>
  <c r="AK91" i="16"/>
  <c r="AK92" i="16"/>
  <c r="AK93" i="16"/>
  <c r="AK94" i="16"/>
  <c r="AK95" i="16"/>
  <c r="AK96" i="16"/>
  <c r="AK97" i="16"/>
  <c r="AK98" i="16"/>
  <c r="AK99" i="16"/>
  <c r="AK100" i="16"/>
  <c r="AK101" i="16"/>
  <c r="AK102" i="16"/>
  <c r="AK103" i="16"/>
  <c r="AK104" i="16"/>
  <c r="AK105" i="16"/>
  <c r="AK106" i="16"/>
  <c r="AK107" i="16"/>
  <c r="AK108" i="16"/>
  <c r="AK109" i="16"/>
  <c r="AK110" i="16"/>
  <c r="AK111" i="16"/>
  <c r="AK112" i="16"/>
  <c r="AK113" i="16"/>
  <c r="AK114" i="16"/>
  <c r="AK115" i="16"/>
  <c r="AK116" i="16"/>
  <c r="AK117" i="16"/>
  <c r="AK118" i="16"/>
  <c r="AK119" i="16"/>
  <c r="AK120" i="16"/>
  <c r="AK121" i="16"/>
  <c r="AK122" i="16"/>
  <c r="AK123" i="16"/>
  <c r="AK124" i="16"/>
  <c r="AK125" i="16"/>
  <c r="AK126" i="16"/>
  <c r="AK127" i="16"/>
  <c r="AK128" i="16"/>
  <c r="AK129" i="16"/>
  <c r="AK130" i="16"/>
  <c r="AK131" i="16"/>
  <c r="AK132" i="16"/>
  <c r="AK133" i="16"/>
  <c r="AK134" i="16"/>
  <c r="AK135" i="16"/>
  <c r="AK136" i="16"/>
  <c r="AK137" i="16"/>
  <c r="AK138" i="16"/>
  <c r="AK139" i="16"/>
  <c r="AK140" i="16"/>
  <c r="AK141" i="16"/>
  <c r="AK142" i="16"/>
  <c r="AK143" i="16"/>
  <c r="AK144" i="16"/>
  <c r="AK145" i="16"/>
  <c r="AK146" i="16"/>
  <c r="AK147" i="16"/>
  <c r="AK148" i="16"/>
  <c r="AK149" i="16"/>
  <c r="AK150" i="16"/>
  <c r="AK151" i="16"/>
  <c r="AK152" i="16"/>
  <c r="AK153" i="16"/>
  <c r="AK154" i="16"/>
  <c r="AK155" i="16"/>
  <c r="AK156" i="16"/>
  <c r="AK157" i="16"/>
  <c r="AK158" i="16"/>
  <c r="AK159" i="16"/>
  <c r="AK160" i="16"/>
  <c r="AK161" i="16"/>
  <c r="AK162" i="16"/>
  <c r="AK163" i="16"/>
  <c r="AK164" i="16"/>
  <c r="AK165" i="16"/>
  <c r="AK166" i="16"/>
  <c r="AK167" i="16"/>
  <c r="AK168" i="16"/>
  <c r="AK169" i="16"/>
  <c r="AK170" i="16"/>
  <c r="AK171" i="16"/>
  <c r="AK172" i="16"/>
  <c r="AK173" i="16"/>
  <c r="AK174" i="16"/>
  <c r="AK175" i="16"/>
  <c r="AK176" i="16"/>
  <c r="AK177" i="16"/>
  <c r="AK178" i="16"/>
  <c r="AK179" i="16"/>
  <c r="AK180" i="16"/>
  <c r="AK181" i="16"/>
  <c r="AK182" i="16"/>
  <c r="AK183" i="16"/>
  <c r="AK184" i="16"/>
  <c r="AK185" i="16"/>
  <c r="AK186" i="16"/>
  <c r="AK187" i="16"/>
  <c r="AK188" i="16"/>
  <c r="AK189" i="16"/>
  <c r="AK190" i="16"/>
  <c r="AK191" i="16"/>
  <c r="AK192" i="16"/>
  <c r="AK193" i="16"/>
  <c r="AK194" i="16"/>
  <c r="AK195" i="16"/>
  <c r="AK196" i="16"/>
  <c r="AK197" i="16"/>
  <c r="AK198" i="16"/>
  <c r="AK199" i="16"/>
  <c r="AK200" i="16"/>
  <c r="AK201" i="16"/>
  <c r="AK202" i="16"/>
  <c r="AK203" i="16"/>
  <c r="AK204" i="16"/>
  <c r="AK205" i="16"/>
  <c r="AK206" i="16"/>
  <c r="AK207" i="16"/>
  <c r="AK208" i="16"/>
  <c r="AK209" i="16"/>
  <c r="AK210" i="16"/>
  <c r="AK211" i="16"/>
  <c r="AK212" i="16"/>
  <c r="AK213" i="16"/>
  <c r="AK214" i="16"/>
  <c r="AK215" i="16"/>
  <c r="AK216" i="16"/>
  <c r="AK217" i="16"/>
  <c r="AK218" i="16"/>
  <c r="AK219" i="16"/>
  <c r="AK220" i="16"/>
  <c r="AK221" i="16"/>
  <c r="AK222" i="16"/>
  <c r="AK4" i="16"/>
  <c r="AJ5" i="16"/>
  <c r="AJ6" i="16"/>
  <c r="AJ7" i="16"/>
  <c r="AJ8" i="16"/>
  <c r="AJ9" i="16"/>
  <c r="AJ10" i="16"/>
  <c r="AJ11" i="16"/>
  <c r="AJ12" i="16"/>
  <c r="AJ13" i="16"/>
  <c r="AJ14" i="16"/>
  <c r="AJ15" i="16"/>
  <c r="AJ16" i="16"/>
  <c r="AJ17" i="16"/>
  <c r="AJ18" i="16"/>
  <c r="AJ19" i="16"/>
  <c r="AJ20" i="16"/>
  <c r="AJ21" i="16"/>
  <c r="AJ22" i="16"/>
  <c r="AJ23" i="16"/>
  <c r="AJ24" i="16"/>
  <c r="AJ25" i="16"/>
  <c r="AJ26" i="16"/>
  <c r="AJ27" i="16"/>
  <c r="AJ28" i="16"/>
  <c r="AJ29" i="16"/>
  <c r="AJ30" i="16"/>
  <c r="AJ31" i="16"/>
  <c r="AJ32" i="16"/>
  <c r="AJ33" i="16"/>
  <c r="AJ34" i="16"/>
  <c r="AJ35" i="16"/>
  <c r="AJ36" i="16"/>
  <c r="AJ37" i="16"/>
  <c r="AJ38" i="16"/>
  <c r="AJ39" i="16"/>
  <c r="AJ40" i="16"/>
  <c r="AJ41" i="16"/>
  <c r="AJ42" i="16"/>
  <c r="AJ43" i="16"/>
  <c r="AJ44" i="16"/>
  <c r="AJ45" i="16"/>
  <c r="AJ46" i="16"/>
  <c r="AJ47" i="16"/>
  <c r="AJ48" i="16"/>
  <c r="AJ49" i="16"/>
  <c r="AJ50" i="16"/>
  <c r="AJ51" i="16"/>
  <c r="AJ52" i="16"/>
  <c r="AJ53" i="16"/>
  <c r="AJ54" i="16"/>
  <c r="AJ55" i="16"/>
  <c r="AJ56" i="16"/>
  <c r="AJ57" i="16"/>
  <c r="AJ58" i="16"/>
  <c r="AJ59" i="16"/>
  <c r="AJ60" i="16"/>
  <c r="AJ61" i="16"/>
  <c r="AJ62" i="16"/>
  <c r="AJ63" i="16"/>
  <c r="AJ64" i="16"/>
  <c r="AJ65" i="16"/>
  <c r="AJ66" i="16"/>
  <c r="AJ67" i="16"/>
  <c r="AJ68" i="16"/>
  <c r="AJ69" i="16"/>
  <c r="AJ70" i="16"/>
  <c r="AJ71" i="16"/>
  <c r="AJ72" i="16"/>
  <c r="AJ73" i="16"/>
  <c r="AJ74" i="16"/>
  <c r="AJ75" i="16"/>
  <c r="AJ76" i="16"/>
  <c r="AJ77" i="16"/>
  <c r="AJ78" i="16"/>
  <c r="AJ79" i="16"/>
  <c r="AJ80" i="16"/>
  <c r="AJ81" i="16"/>
  <c r="AJ82" i="16"/>
  <c r="AJ83" i="16"/>
  <c r="AJ84" i="16"/>
  <c r="AJ85" i="16"/>
  <c r="AJ86" i="16"/>
  <c r="AJ87" i="16"/>
  <c r="AJ88" i="16"/>
  <c r="AJ89" i="16"/>
  <c r="AJ90" i="16"/>
  <c r="AJ91" i="16"/>
  <c r="AJ92" i="16"/>
  <c r="AJ93" i="16"/>
  <c r="AJ94" i="16"/>
  <c r="AJ95" i="16"/>
  <c r="AJ96" i="16"/>
  <c r="AJ97" i="16"/>
  <c r="AJ98" i="16"/>
  <c r="AJ99" i="16"/>
  <c r="AJ100" i="16"/>
  <c r="AJ101" i="16"/>
  <c r="AJ102" i="16"/>
  <c r="AJ103" i="16"/>
  <c r="AJ104" i="16"/>
  <c r="AJ105" i="16"/>
  <c r="AJ106" i="16"/>
  <c r="AJ107" i="16"/>
  <c r="AJ108" i="16"/>
  <c r="AJ109" i="16"/>
  <c r="AJ110" i="16"/>
  <c r="AJ111" i="16"/>
  <c r="AJ112" i="16"/>
  <c r="AJ113" i="16"/>
  <c r="AJ114" i="16"/>
  <c r="AJ115" i="16"/>
  <c r="AJ116" i="16"/>
  <c r="AJ117" i="16"/>
  <c r="AJ118" i="16"/>
  <c r="AJ119" i="16"/>
  <c r="AJ120" i="16"/>
  <c r="AJ121" i="16"/>
  <c r="AJ122" i="16"/>
  <c r="AJ123" i="16"/>
  <c r="AJ124" i="16"/>
  <c r="AJ125" i="16"/>
  <c r="AJ126" i="16"/>
  <c r="AJ127" i="16"/>
  <c r="AJ128" i="16"/>
  <c r="AJ129" i="16"/>
  <c r="AJ130" i="16"/>
  <c r="AJ131" i="16"/>
  <c r="AJ132" i="16"/>
  <c r="AJ133" i="16"/>
  <c r="AJ134" i="16"/>
  <c r="AJ135" i="16"/>
  <c r="AJ136" i="16"/>
  <c r="AJ137" i="16"/>
  <c r="AJ138" i="16"/>
  <c r="AJ139" i="16"/>
  <c r="AJ140" i="16"/>
  <c r="AJ141" i="16"/>
  <c r="AJ142" i="16"/>
  <c r="AJ143" i="16"/>
  <c r="AJ144" i="16"/>
  <c r="AJ145" i="16"/>
  <c r="AJ146" i="16"/>
  <c r="AJ147" i="16"/>
  <c r="AJ148" i="16"/>
  <c r="AJ149" i="16"/>
  <c r="AJ150" i="16"/>
  <c r="AJ151" i="16"/>
  <c r="AJ152" i="16"/>
  <c r="AJ153" i="16"/>
  <c r="AJ154" i="16"/>
  <c r="AJ155" i="16"/>
  <c r="AJ156" i="16"/>
  <c r="AJ157" i="16"/>
  <c r="AJ158" i="16"/>
  <c r="AJ159" i="16"/>
  <c r="AJ160" i="16"/>
  <c r="AJ161" i="16"/>
  <c r="AJ162" i="16"/>
  <c r="AJ163" i="16"/>
  <c r="AJ164" i="16"/>
  <c r="AJ165" i="16"/>
  <c r="AJ166" i="16"/>
  <c r="AJ167" i="16"/>
  <c r="AJ168" i="16"/>
  <c r="AJ169" i="16"/>
  <c r="AJ170" i="16"/>
  <c r="AJ171" i="16"/>
  <c r="AJ172" i="16"/>
  <c r="AJ173" i="16"/>
  <c r="AJ174" i="16"/>
  <c r="AJ175" i="16"/>
  <c r="AJ176" i="16"/>
  <c r="AJ177" i="16"/>
  <c r="AJ178" i="16"/>
  <c r="AJ179" i="16"/>
  <c r="AJ180" i="16"/>
  <c r="AJ181" i="16"/>
  <c r="AJ182" i="16"/>
  <c r="AJ183" i="16"/>
  <c r="AJ184" i="16"/>
  <c r="AJ185" i="16"/>
  <c r="AJ186" i="16"/>
  <c r="AJ187" i="16"/>
  <c r="AJ188" i="16"/>
  <c r="AJ189" i="16"/>
  <c r="AJ190" i="16"/>
  <c r="AJ191" i="16"/>
  <c r="AJ192" i="16"/>
  <c r="AJ193" i="16"/>
  <c r="AJ194" i="16"/>
  <c r="AJ195" i="16"/>
  <c r="AJ196" i="16"/>
  <c r="AJ197" i="16"/>
  <c r="AJ198" i="16"/>
  <c r="AJ199" i="16"/>
  <c r="AJ200" i="16"/>
  <c r="AJ201" i="16"/>
  <c r="AJ202" i="16"/>
  <c r="AJ203" i="16"/>
  <c r="AJ204" i="16"/>
  <c r="AJ205" i="16"/>
  <c r="AJ206" i="16"/>
  <c r="AJ207" i="16"/>
  <c r="AJ208" i="16"/>
  <c r="AJ209" i="16"/>
  <c r="AJ210" i="16"/>
  <c r="AJ211" i="16"/>
  <c r="AJ212" i="16"/>
  <c r="AJ213" i="16"/>
  <c r="AJ214" i="16"/>
  <c r="AJ215" i="16"/>
  <c r="AJ216" i="16"/>
  <c r="AJ217" i="16"/>
  <c r="AJ218" i="16"/>
  <c r="AJ219" i="16"/>
  <c r="AJ220" i="16"/>
  <c r="AJ221" i="16"/>
  <c r="AJ222" i="16"/>
  <c r="AJ4" i="16"/>
  <c r="AM5" i="15"/>
  <c r="AM6" i="15"/>
  <c r="AM7" i="15"/>
  <c r="AM8" i="15"/>
  <c r="AM9" i="15"/>
  <c r="AM10" i="15"/>
  <c r="AM11" i="15"/>
  <c r="AM12" i="15"/>
  <c r="AM13" i="15"/>
  <c r="AM14" i="15"/>
  <c r="AM15" i="15"/>
  <c r="AM16" i="15"/>
  <c r="AM17" i="15"/>
  <c r="AM18" i="15"/>
  <c r="AM19" i="15"/>
  <c r="AM20" i="15"/>
  <c r="AM21" i="15"/>
  <c r="AM22" i="15"/>
  <c r="AM23" i="15"/>
  <c r="AM24" i="15"/>
  <c r="AM25" i="15"/>
  <c r="AM26" i="15"/>
  <c r="AM27" i="15"/>
  <c r="AM28" i="15"/>
  <c r="AM29" i="15"/>
  <c r="AM30" i="15"/>
  <c r="AM31" i="15"/>
  <c r="AM32" i="15"/>
  <c r="AM33" i="15"/>
  <c r="AM34" i="15"/>
  <c r="AM35" i="15"/>
  <c r="AM36" i="15"/>
  <c r="AM37" i="15"/>
  <c r="AM38" i="15"/>
  <c r="AM39" i="15"/>
  <c r="AM40" i="15"/>
  <c r="AM41" i="15"/>
  <c r="AM42" i="15"/>
  <c r="AM43" i="15"/>
  <c r="AM44" i="15"/>
  <c r="AM45" i="15"/>
  <c r="AM46" i="15"/>
  <c r="AM47" i="15"/>
  <c r="AM48" i="15"/>
  <c r="AM49" i="15"/>
  <c r="AM50" i="15"/>
  <c r="AM51" i="15"/>
  <c r="AM52" i="15"/>
  <c r="AM53" i="15"/>
  <c r="AM54" i="15"/>
  <c r="AM55" i="15"/>
  <c r="AM56" i="15"/>
  <c r="AM57" i="15"/>
  <c r="AM58" i="15"/>
  <c r="AM59" i="15"/>
  <c r="AM60" i="15"/>
  <c r="AM61" i="15"/>
  <c r="AM62" i="15"/>
  <c r="AM63" i="15"/>
  <c r="AM64" i="15"/>
  <c r="AM65" i="15"/>
  <c r="AM66" i="15"/>
  <c r="AM67" i="15"/>
  <c r="AM68" i="15"/>
  <c r="AM69" i="15"/>
  <c r="AM70" i="15"/>
  <c r="AM71" i="15"/>
  <c r="AM72" i="15"/>
  <c r="AM73" i="15"/>
  <c r="AM74" i="15"/>
  <c r="AM75" i="15"/>
  <c r="AM76" i="15"/>
  <c r="AM77" i="15"/>
  <c r="AM78" i="15"/>
  <c r="AM79" i="15"/>
  <c r="AM80" i="15"/>
  <c r="AM81" i="15"/>
  <c r="AM82" i="15"/>
  <c r="AM83" i="15"/>
  <c r="AM84" i="15"/>
  <c r="AM85" i="15"/>
  <c r="AM86" i="15"/>
  <c r="AM4" i="15"/>
  <c r="AL5" i="15"/>
  <c r="AL6" i="15"/>
  <c r="AL7" i="15"/>
  <c r="AL8" i="15"/>
  <c r="AL9" i="15"/>
  <c r="AL10" i="15"/>
  <c r="AL11" i="15"/>
  <c r="AL12" i="15"/>
  <c r="AL13" i="15"/>
  <c r="AL14" i="15"/>
  <c r="AL15" i="15"/>
  <c r="AL16" i="15"/>
  <c r="AL17" i="15"/>
  <c r="AL18" i="15"/>
  <c r="AL19" i="15"/>
  <c r="AL20" i="15"/>
  <c r="AL21" i="15"/>
  <c r="AL22" i="15"/>
  <c r="AL23" i="15"/>
  <c r="AL24" i="15"/>
  <c r="AL25" i="15"/>
  <c r="AL26" i="15"/>
  <c r="AL27" i="15"/>
  <c r="AL28" i="15"/>
  <c r="AL29" i="15"/>
  <c r="AL30" i="15"/>
  <c r="AL31" i="15"/>
  <c r="AL32" i="15"/>
  <c r="AL33" i="15"/>
  <c r="AL34" i="15"/>
  <c r="AL35" i="15"/>
  <c r="AL36" i="15"/>
  <c r="AL37" i="15"/>
  <c r="AL38" i="15"/>
  <c r="AL39" i="15"/>
  <c r="AL40" i="15"/>
  <c r="AL41" i="15"/>
  <c r="AL42" i="15"/>
  <c r="AL43" i="15"/>
  <c r="AL44" i="15"/>
  <c r="AL45" i="15"/>
  <c r="AL46" i="15"/>
  <c r="AL47" i="15"/>
  <c r="AL48" i="15"/>
  <c r="AL49" i="15"/>
  <c r="AL50" i="15"/>
  <c r="AL51" i="15"/>
  <c r="AL52" i="15"/>
  <c r="AL53" i="15"/>
  <c r="AL54" i="15"/>
  <c r="AL55" i="15"/>
  <c r="AL56" i="15"/>
  <c r="AL57" i="15"/>
  <c r="AL58" i="15"/>
  <c r="AL59" i="15"/>
  <c r="AL60" i="15"/>
  <c r="AL61" i="15"/>
  <c r="AL62" i="15"/>
  <c r="AL63" i="15"/>
  <c r="AL64" i="15"/>
  <c r="AL65" i="15"/>
  <c r="AL66" i="15"/>
  <c r="AL67" i="15"/>
  <c r="AL68" i="15"/>
  <c r="AL69" i="15"/>
  <c r="AL70" i="15"/>
  <c r="AL71" i="15"/>
  <c r="AL72" i="15"/>
  <c r="AL73" i="15"/>
  <c r="AL74" i="15"/>
  <c r="AL75" i="15"/>
  <c r="AL76" i="15"/>
  <c r="AL77" i="15"/>
  <c r="AL78" i="15"/>
  <c r="AL79" i="15"/>
  <c r="AL80" i="15"/>
  <c r="AL81" i="15"/>
  <c r="AL82" i="15"/>
  <c r="AL83" i="15"/>
  <c r="AL84" i="15"/>
  <c r="AL85" i="15"/>
  <c r="AL86" i="15"/>
  <c r="AL4" i="15"/>
  <c r="AK5" i="15"/>
  <c r="AK6" i="15"/>
  <c r="AK7" i="15"/>
  <c r="AK8" i="15"/>
  <c r="AK9" i="15"/>
  <c r="AK10" i="15"/>
  <c r="AK11" i="15"/>
  <c r="AK12" i="15"/>
  <c r="AK13" i="15"/>
  <c r="AK14" i="15"/>
  <c r="AK15" i="15"/>
  <c r="AK16" i="15"/>
  <c r="AK17" i="15"/>
  <c r="AK18" i="15"/>
  <c r="AK19" i="15"/>
  <c r="AK20" i="15"/>
  <c r="AK21" i="15"/>
  <c r="AK22" i="15"/>
  <c r="AK23" i="15"/>
  <c r="AK24" i="15"/>
  <c r="AK25" i="15"/>
  <c r="AK26" i="15"/>
  <c r="AK27" i="15"/>
  <c r="AK28" i="15"/>
  <c r="AK29" i="15"/>
  <c r="AK30" i="15"/>
  <c r="AK31" i="15"/>
  <c r="AK32" i="15"/>
  <c r="AK33" i="15"/>
  <c r="AK34" i="15"/>
  <c r="AK35" i="15"/>
  <c r="AK36" i="15"/>
  <c r="AK37" i="15"/>
  <c r="AK38" i="15"/>
  <c r="AK39" i="15"/>
  <c r="AK40" i="15"/>
  <c r="AK41" i="15"/>
  <c r="AK42" i="15"/>
  <c r="AK43" i="15"/>
  <c r="AK44" i="15"/>
  <c r="AK45" i="15"/>
  <c r="AK46" i="15"/>
  <c r="AK47" i="15"/>
  <c r="AK48" i="15"/>
  <c r="AK49" i="15"/>
  <c r="AK50" i="15"/>
  <c r="AK51" i="15"/>
  <c r="AK52" i="15"/>
  <c r="AK53" i="15"/>
  <c r="AK54" i="15"/>
  <c r="AK55" i="15"/>
  <c r="AK56" i="15"/>
  <c r="AK57" i="15"/>
  <c r="AK58" i="15"/>
  <c r="AK59" i="15"/>
  <c r="AK60" i="15"/>
  <c r="AK61" i="15"/>
  <c r="AK62" i="15"/>
  <c r="AK63" i="15"/>
  <c r="AK64" i="15"/>
  <c r="AK65" i="15"/>
  <c r="AK66" i="15"/>
  <c r="AK67" i="15"/>
  <c r="AK68" i="15"/>
  <c r="AK69" i="15"/>
  <c r="AK70" i="15"/>
  <c r="AK71" i="15"/>
  <c r="AK72" i="15"/>
  <c r="AK73" i="15"/>
  <c r="AK74" i="15"/>
  <c r="AK75" i="15"/>
  <c r="AK76" i="15"/>
  <c r="AK77" i="15"/>
  <c r="AK78" i="15"/>
  <c r="AK79" i="15"/>
  <c r="AK80" i="15"/>
  <c r="AK81" i="15"/>
  <c r="AK82" i="15"/>
  <c r="AK83" i="15"/>
  <c r="AK84" i="15"/>
  <c r="AK85" i="15"/>
  <c r="AK86" i="15"/>
  <c r="AK4" i="15"/>
  <c r="AJ5" i="15"/>
  <c r="AJ6" i="15"/>
  <c r="AJ7" i="15"/>
  <c r="AJ8" i="15"/>
  <c r="AJ9" i="15"/>
  <c r="AJ10" i="15"/>
  <c r="AJ11" i="15"/>
  <c r="AJ12" i="15"/>
  <c r="AJ13" i="15"/>
  <c r="AJ14" i="15"/>
  <c r="AJ15" i="15"/>
  <c r="AJ16" i="15"/>
  <c r="AJ17" i="15"/>
  <c r="AJ18" i="15"/>
  <c r="AJ19" i="15"/>
  <c r="AJ20" i="15"/>
  <c r="AJ21" i="15"/>
  <c r="AJ22" i="15"/>
  <c r="AJ23" i="15"/>
  <c r="AJ24" i="15"/>
  <c r="AJ25" i="15"/>
  <c r="AJ26" i="15"/>
  <c r="AJ27" i="15"/>
  <c r="AJ28" i="15"/>
  <c r="AJ29" i="15"/>
  <c r="AJ30" i="15"/>
  <c r="AJ31" i="15"/>
  <c r="AJ32" i="15"/>
  <c r="AJ33" i="15"/>
  <c r="AJ34" i="15"/>
  <c r="AJ35" i="15"/>
  <c r="AJ36" i="15"/>
  <c r="AJ37" i="15"/>
  <c r="AJ38" i="15"/>
  <c r="AJ39" i="15"/>
  <c r="AJ40" i="15"/>
  <c r="AJ41" i="15"/>
  <c r="AJ42" i="15"/>
  <c r="AJ43" i="15"/>
  <c r="AJ44" i="15"/>
  <c r="AJ45" i="15"/>
  <c r="AJ46" i="15"/>
  <c r="AJ47" i="15"/>
  <c r="AJ48" i="15"/>
  <c r="AJ49" i="15"/>
  <c r="AJ50" i="15"/>
  <c r="AJ51" i="15"/>
  <c r="AJ52" i="15"/>
  <c r="AJ53" i="15"/>
  <c r="AJ54" i="15"/>
  <c r="AJ55" i="15"/>
  <c r="AJ56" i="15"/>
  <c r="AJ57" i="15"/>
  <c r="AJ58" i="15"/>
  <c r="AJ59" i="15"/>
  <c r="AJ60" i="15"/>
  <c r="AJ61" i="15"/>
  <c r="AJ62" i="15"/>
  <c r="AJ63" i="15"/>
  <c r="AJ64" i="15"/>
  <c r="AJ65" i="15"/>
  <c r="AJ66" i="15"/>
  <c r="AJ67" i="15"/>
  <c r="AJ68" i="15"/>
  <c r="AJ69" i="15"/>
  <c r="AJ70" i="15"/>
  <c r="AJ71" i="15"/>
  <c r="AJ72" i="15"/>
  <c r="AJ73" i="15"/>
  <c r="AJ74" i="15"/>
  <c r="AJ75" i="15"/>
  <c r="AJ76" i="15"/>
  <c r="AJ77" i="15"/>
  <c r="AJ78" i="15"/>
  <c r="AJ79" i="15"/>
  <c r="AJ80" i="15"/>
  <c r="AJ81" i="15"/>
  <c r="AJ82" i="15"/>
  <c r="AJ83" i="15"/>
  <c r="AJ84" i="15"/>
  <c r="AJ85" i="15"/>
  <c r="AJ86" i="15"/>
  <c r="AJ4" i="15"/>
  <c r="AI5" i="15"/>
  <c r="AI6" i="15"/>
  <c r="AI7" i="15"/>
  <c r="AI8" i="15"/>
  <c r="AI9" i="15"/>
  <c r="AI3" i="15" s="1"/>
  <c r="AI10" i="15"/>
  <c r="AI11" i="15"/>
  <c r="AI12" i="15"/>
  <c r="AI13" i="15"/>
  <c r="AI14" i="15"/>
  <c r="AI15" i="15"/>
  <c r="AI16" i="15"/>
  <c r="AI17" i="15"/>
  <c r="AI18" i="15"/>
  <c r="AI19" i="15"/>
  <c r="AI20" i="15"/>
  <c r="AI21" i="15"/>
  <c r="AI22" i="15"/>
  <c r="AI23" i="15"/>
  <c r="AI24" i="15"/>
  <c r="AI25" i="15"/>
  <c r="AI26" i="15"/>
  <c r="AI27" i="15"/>
  <c r="AI28" i="15"/>
  <c r="AI29" i="15"/>
  <c r="AI30" i="15"/>
  <c r="AI31" i="15"/>
  <c r="AI32" i="15"/>
  <c r="AI33" i="15"/>
  <c r="AI34" i="15"/>
  <c r="AI35" i="15"/>
  <c r="AI36" i="15"/>
  <c r="AI37" i="15"/>
  <c r="AI38" i="15"/>
  <c r="AI39" i="15"/>
  <c r="AI40" i="15"/>
  <c r="AI41" i="15"/>
  <c r="AI42" i="15"/>
  <c r="AI43" i="15"/>
  <c r="AI44" i="15"/>
  <c r="AI45" i="15"/>
  <c r="AI46" i="15"/>
  <c r="AI47" i="15"/>
  <c r="AI48" i="15"/>
  <c r="AI49" i="15"/>
  <c r="AI50" i="15"/>
  <c r="AI51" i="15"/>
  <c r="AI52" i="15"/>
  <c r="AI53" i="15"/>
  <c r="AI54" i="15"/>
  <c r="AI55" i="15"/>
  <c r="AI56" i="15"/>
  <c r="AI57" i="15"/>
  <c r="AI58" i="15"/>
  <c r="AI59" i="15"/>
  <c r="AI60" i="15"/>
  <c r="AI61" i="15"/>
  <c r="AI62" i="15"/>
  <c r="AI63" i="15"/>
  <c r="AI64" i="15"/>
  <c r="AI65" i="15"/>
  <c r="AI66" i="15"/>
  <c r="AI67" i="15"/>
  <c r="AI68" i="15"/>
  <c r="AI69" i="15"/>
  <c r="AI70" i="15"/>
  <c r="AI71" i="15"/>
  <c r="AI72" i="15"/>
  <c r="AI73" i="15"/>
  <c r="AI74" i="15"/>
  <c r="AI75" i="15"/>
  <c r="AI76" i="15"/>
  <c r="AI77" i="15"/>
  <c r="AI78" i="15"/>
  <c r="AI79" i="15"/>
  <c r="AI80" i="15"/>
  <c r="AI81" i="15"/>
  <c r="AI82" i="15"/>
  <c r="AI83" i="15"/>
  <c r="AI84" i="15"/>
  <c r="AI85" i="15"/>
  <c r="AI86" i="15"/>
  <c r="AI4" i="15"/>
  <c r="AP5" i="19"/>
  <c r="AP6" i="19"/>
  <c r="AP7" i="19"/>
  <c r="AP8" i="19"/>
  <c r="AP9" i="19"/>
  <c r="AP10" i="19"/>
  <c r="AP11" i="19"/>
  <c r="AP12" i="19"/>
  <c r="AP13" i="19"/>
  <c r="AP14" i="19"/>
  <c r="AP15" i="19"/>
  <c r="AP16" i="19"/>
  <c r="AP17" i="19"/>
  <c r="AP18" i="19"/>
  <c r="AP19" i="19"/>
  <c r="AP20" i="19"/>
  <c r="AP21" i="19"/>
  <c r="AP22" i="19"/>
  <c r="AP23" i="19"/>
  <c r="AP24" i="19"/>
  <c r="AP25" i="19"/>
  <c r="AP26" i="19"/>
  <c r="AP27" i="19"/>
  <c r="AP28" i="19"/>
  <c r="AP29" i="19"/>
  <c r="AP30" i="19"/>
  <c r="AP31" i="19"/>
  <c r="AP32" i="19"/>
  <c r="AP33" i="19"/>
  <c r="AP34" i="19"/>
  <c r="AP35" i="19"/>
  <c r="AP36" i="19"/>
  <c r="AP37" i="19"/>
  <c r="AP38" i="19"/>
  <c r="AP39" i="19"/>
  <c r="AP40" i="19"/>
  <c r="AP41" i="19"/>
  <c r="AP42" i="19"/>
  <c r="AP43" i="19"/>
  <c r="AP44" i="19"/>
  <c r="AP45" i="19"/>
  <c r="AP46" i="19"/>
  <c r="AP47" i="19"/>
  <c r="AP48" i="19"/>
  <c r="AP49" i="19"/>
  <c r="AP50" i="19"/>
  <c r="AP51" i="19"/>
  <c r="AP52" i="19"/>
  <c r="AP53" i="19"/>
  <c r="AP54" i="19"/>
  <c r="AP55" i="19"/>
  <c r="AP56" i="19"/>
  <c r="AP57" i="19"/>
  <c r="AP58" i="19"/>
  <c r="AP59" i="19"/>
  <c r="AP60" i="19"/>
  <c r="AP61" i="19"/>
  <c r="AP62" i="19"/>
  <c r="AP63" i="19"/>
  <c r="AP64" i="19"/>
  <c r="AP65" i="19"/>
  <c r="AP66" i="19"/>
  <c r="AP67" i="19"/>
  <c r="AP68" i="19"/>
  <c r="AP69" i="19"/>
  <c r="AP70" i="19"/>
  <c r="AP4" i="19"/>
  <c r="AO5" i="19"/>
  <c r="AO6" i="19"/>
  <c r="AO7" i="19"/>
  <c r="AO8" i="19"/>
  <c r="AO9" i="19"/>
  <c r="AO10" i="19"/>
  <c r="AO11" i="19"/>
  <c r="AO12" i="19"/>
  <c r="AO13" i="19"/>
  <c r="AO14" i="19"/>
  <c r="AO15" i="19"/>
  <c r="AO16" i="19"/>
  <c r="AO17" i="19"/>
  <c r="AO18" i="19"/>
  <c r="AO19" i="19"/>
  <c r="AO20" i="19"/>
  <c r="AO21" i="19"/>
  <c r="AO22" i="19"/>
  <c r="AO23" i="19"/>
  <c r="AO24" i="19"/>
  <c r="AO25" i="19"/>
  <c r="AO26" i="19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43" i="19"/>
  <c r="AO44" i="19"/>
  <c r="AO45" i="19"/>
  <c r="AO46" i="19"/>
  <c r="AO47" i="19"/>
  <c r="AO48" i="19"/>
  <c r="AO49" i="19"/>
  <c r="AO50" i="19"/>
  <c r="AO51" i="19"/>
  <c r="AO52" i="19"/>
  <c r="AO53" i="19"/>
  <c r="AO54" i="19"/>
  <c r="AO55" i="19"/>
  <c r="AO56" i="19"/>
  <c r="AO57" i="19"/>
  <c r="AO58" i="19"/>
  <c r="AO59" i="19"/>
  <c r="AO60" i="19"/>
  <c r="AO61" i="19"/>
  <c r="AO62" i="19"/>
  <c r="AO63" i="19"/>
  <c r="AO64" i="19"/>
  <c r="AO65" i="19"/>
  <c r="AO66" i="19"/>
  <c r="AO67" i="19"/>
  <c r="AO68" i="19"/>
  <c r="AO69" i="19"/>
  <c r="AO70" i="19"/>
  <c r="AO4" i="19"/>
  <c r="AN4" i="19"/>
  <c r="AM5" i="19"/>
  <c r="AN5" i="19" s="1"/>
  <c r="AM6" i="19"/>
  <c r="AM7" i="19"/>
  <c r="AM8" i="19"/>
  <c r="AM9" i="19"/>
  <c r="AM10" i="19"/>
  <c r="AM11" i="19"/>
  <c r="AM12" i="19"/>
  <c r="AM13" i="19"/>
  <c r="AM14" i="19"/>
  <c r="AM15" i="19"/>
  <c r="AM16" i="19"/>
  <c r="AM17" i="19"/>
  <c r="AM18" i="19"/>
  <c r="AM19" i="19"/>
  <c r="AM20" i="19"/>
  <c r="AM21" i="19"/>
  <c r="AN21" i="19" s="1"/>
  <c r="AM22" i="19"/>
  <c r="AM23" i="19"/>
  <c r="AM24" i="19"/>
  <c r="AN24" i="19" s="1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N47" i="19" s="1"/>
  <c r="AM48" i="19"/>
  <c r="AM49" i="19"/>
  <c r="AM50" i="19"/>
  <c r="AM51" i="19"/>
  <c r="AM52" i="19"/>
  <c r="AM53" i="19"/>
  <c r="AM54" i="19"/>
  <c r="AM55" i="19"/>
  <c r="AM56" i="19"/>
  <c r="AN56" i="19" s="1"/>
  <c r="AM57" i="19"/>
  <c r="AM58" i="19"/>
  <c r="AM59" i="19"/>
  <c r="AN59" i="19" s="1"/>
  <c r="AM60" i="19"/>
  <c r="AM61" i="19"/>
  <c r="AN61" i="19" s="1"/>
  <c r="AM62" i="19"/>
  <c r="AM63" i="19"/>
  <c r="AM64" i="19"/>
  <c r="AM65" i="19"/>
  <c r="AM66" i="19"/>
  <c r="AM67" i="19"/>
  <c r="AM68" i="19"/>
  <c r="AM69" i="19"/>
  <c r="AM70" i="19"/>
  <c r="AM4" i="19"/>
  <c r="AN15" i="19"/>
  <c r="AN39" i="19"/>
  <c r="AN52" i="19"/>
  <c r="AN53" i="19"/>
  <c r="AL5" i="19"/>
  <c r="AL4" i="19"/>
  <c r="AL6" i="19"/>
  <c r="AL7" i="19"/>
  <c r="AL8" i="19"/>
  <c r="AL9" i="19"/>
  <c r="AL10" i="19"/>
  <c r="AL11" i="19"/>
  <c r="AL12" i="19"/>
  <c r="AL13" i="19"/>
  <c r="AL14" i="19"/>
  <c r="AL15" i="19"/>
  <c r="AL16" i="19"/>
  <c r="AL17" i="19"/>
  <c r="AL18" i="19"/>
  <c r="AN18" i="19"/>
  <c r="AL19" i="19"/>
  <c r="AL20" i="19"/>
  <c r="AL21" i="19"/>
  <c r="AL22" i="19"/>
  <c r="AL23" i="19"/>
  <c r="AL24" i="19"/>
  <c r="AL25" i="19"/>
  <c r="AL26" i="19"/>
  <c r="AN26" i="19" s="1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N42" i="19" s="1"/>
  <c r="AL43" i="19"/>
  <c r="AL44" i="19"/>
  <c r="AL45" i="19"/>
  <c r="AL46" i="19"/>
  <c r="AL47" i="19"/>
  <c r="AL48" i="19"/>
  <c r="AL49" i="19"/>
  <c r="AL50" i="19"/>
  <c r="AN50" i="19"/>
  <c r="AL51" i="19"/>
  <c r="AL52" i="19"/>
  <c r="AL53" i="19"/>
  <c r="AL54" i="19"/>
  <c r="AL55" i="19"/>
  <c r="AN55" i="19"/>
  <c r="AL56" i="19"/>
  <c r="AL57" i="19"/>
  <c r="AL58" i="19"/>
  <c r="AN58" i="19"/>
  <c r="AL59" i="19"/>
  <c r="AL60" i="19"/>
  <c r="AL61" i="19"/>
  <c r="AL62" i="19"/>
  <c r="AL63" i="19"/>
  <c r="AN63" i="19" s="1"/>
  <c r="AL64" i="19"/>
  <c r="AN64" i="19"/>
  <c r="AL65" i="19"/>
  <c r="AL66" i="19"/>
  <c r="AL67" i="19"/>
  <c r="AL68" i="19"/>
  <c r="AL69" i="19"/>
  <c r="AL70" i="19"/>
  <c r="AN27" i="19" l="1"/>
  <c r="AN19" i="19"/>
  <c r="AN48" i="19"/>
  <c r="AN13" i="19"/>
  <c r="AN67" i="19"/>
  <c r="AN51" i="19"/>
  <c r="AN45" i="19"/>
  <c r="AN8" i="19"/>
  <c r="AN66" i="19"/>
  <c r="AN37" i="19"/>
  <c r="AN69" i="19"/>
  <c r="AN25" i="19"/>
  <c r="AN11" i="19"/>
  <c r="AN43" i="19"/>
  <c r="AN14" i="19"/>
  <c r="AN10" i="19"/>
  <c r="AN35" i="19"/>
  <c r="AN31" i="19"/>
  <c r="AN17" i="19"/>
  <c r="AN29" i="19"/>
  <c r="AN22" i="19"/>
  <c r="AN40" i="19"/>
  <c r="AN7" i="19"/>
  <c r="AN32" i="19"/>
  <c r="AN34" i="19"/>
  <c r="AN23" i="19"/>
  <c r="AN16" i="19"/>
  <c r="AN12" i="19"/>
  <c r="AN49" i="19"/>
  <c r="AN46" i="19"/>
  <c r="AN9" i="19"/>
  <c r="AN6" i="19"/>
  <c r="AN36" i="19"/>
  <c r="AN33" i="19"/>
  <c r="AN30" i="19"/>
  <c r="AN60" i="19"/>
  <c r="AN57" i="19"/>
  <c r="AN54" i="19"/>
  <c r="AN20" i="19"/>
  <c r="AN70" i="19"/>
  <c r="AN44" i="19"/>
  <c r="AN41" i="19"/>
  <c r="AN38" i="19"/>
  <c r="AN68" i="19"/>
  <c r="AN65" i="19"/>
  <c r="AN62" i="19"/>
  <c r="AN28" i="19"/>
  <c r="J851" i="61"/>
  <c r="AJ4" i="32" l="1"/>
  <c r="AI4" i="32"/>
  <c r="AG4" i="32"/>
  <c r="AF4" i="32"/>
  <c r="AJ4" i="34" l="1"/>
  <c r="AO3" i="30"/>
  <c r="O433" i="61"/>
  <c r="H419" i="61"/>
  <c r="H416" i="61"/>
  <c r="H236" i="61"/>
  <c r="H426" i="61"/>
  <c r="J243" i="61"/>
  <c r="P236" i="61"/>
  <c r="P419" i="61"/>
  <c r="J418" i="61"/>
  <c r="J419" i="61" s="1"/>
  <c r="AN6" i="30" l="1"/>
  <c r="AN8" i="30"/>
  <c r="AN9" i="30"/>
  <c r="AN12" i="30"/>
  <c r="AN14" i="30"/>
  <c r="AN16" i="30"/>
  <c r="AN20" i="30"/>
  <c r="AN22" i="30"/>
  <c r="AN24" i="30"/>
  <c r="AN25" i="30"/>
  <c r="AN28" i="30"/>
  <c r="AN30" i="30"/>
  <c r="AN32" i="30"/>
  <c r="AN36" i="30"/>
  <c r="AN38" i="30"/>
  <c r="AN40" i="30"/>
  <c r="AN41" i="30"/>
  <c r="AN44" i="30"/>
  <c r="AN46" i="30"/>
  <c r="AN48" i="30"/>
  <c r="AN52" i="30"/>
  <c r="AN54" i="30"/>
  <c r="AN56" i="30"/>
  <c r="AN57" i="30"/>
  <c r="AN60" i="30"/>
  <c r="AN62" i="30"/>
  <c r="AN64" i="30"/>
  <c r="AN68" i="30"/>
  <c r="AN70" i="30"/>
  <c r="AN72" i="30"/>
  <c r="AN73" i="30"/>
  <c r="AN76" i="30"/>
  <c r="AN78" i="30"/>
  <c r="AN80" i="30"/>
  <c r="AN84" i="30"/>
  <c r="AN86" i="30"/>
  <c r="AN88" i="30"/>
  <c r="AN89" i="30"/>
  <c r="AN92" i="30"/>
  <c r="AN94" i="30"/>
  <c r="AN96" i="30"/>
  <c r="AN100" i="30"/>
  <c r="AN102" i="30"/>
  <c r="AN104" i="30"/>
  <c r="AN105" i="30"/>
  <c r="AN108" i="30"/>
  <c r="AN110" i="30"/>
  <c r="AN112" i="30"/>
  <c r="AN116" i="30"/>
  <c r="AN118" i="30"/>
  <c r="AN120" i="30"/>
  <c r="AN121" i="30"/>
  <c r="AN124" i="30"/>
  <c r="AN126" i="30"/>
  <c r="AN128" i="30"/>
  <c r="AN132" i="30"/>
  <c r="AN134" i="30"/>
  <c r="AN136" i="30"/>
  <c r="AN137" i="30"/>
  <c r="AN140" i="30"/>
  <c r="AN142" i="30"/>
  <c r="AN144" i="30"/>
  <c r="AN148" i="30"/>
  <c r="AN150" i="30"/>
  <c r="AN152" i="30"/>
  <c r="AN153" i="30"/>
  <c r="AH80" i="32"/>
  <c r="AH26" i="32"/>
  <c r="AH34" i="32"/>
  <c r="AH42" i="32"/>
  <c r="AH50" i="32"/>
  <c r="AH58" i="32"/>
  <c r="AH66" i="32"/>
  <c r="AH74" i="32"/>
  <c r="AH82" i="32"/>
  <c r="AH90" i="32"/>
  <c r="AH98" i="32"/>
  <c r="AH106" i="32"/>
  <c r="AH114" i="32"/>
  <c r="AH122" i="32"/>
  <c r="AH130" i="32"/>
  <c r="AH138" i="32"/>
  <c r="AH146" i="32"/>
  <c r="AH154" i="32"/>
  <c r="AH162" i="32"/>
  <c r="AH170" i="32"/>
  <c r="AH178" i="32"/>
  <c r="AH186" i="32"/>
  <c r="AM5" i="39"/>
  <c r="AM16" i="39"/>
  <c r="AM19" i="39"/>
  <c r="AM20" i="39"/>
  <c r="AM21" i="39"/>
  <c r="AM32" i="39"/>
  <c r="AM35" i="39"/>
  <c r="AM36" i="39"/>
  <c r="AM37" i="39"/>
  <c r="AM48" i="39"/>
  <c r="AM51" i="39"/>
  <c r="AM52" i="39"/>
  <c r="AM53" i="39"/>
  <c r="AM64" i="39"/>
  <c r="AM67" i="39"/>
  <c r="AM68" i="39"/>
  <c r="AM69" i="39"/>
  <c r="AM80" i="39"/>
  <c r="AM83" i="39"/>
  <c r="AM84" i="39"/>
  <c r="AM85" i="39"/>
  <c r="AM96" i="39"/>
  <c r="AM99" i="39"/>
  <c r="AM100" i="39"/>
  <c r="AM101" i="39"/>
  <c r="AM112" i="39"/>
  <c r="AM115" i="39"/>
  <c r="AM116" i="39"/>
  <c r="AM117" i="39"/>
  <c r="AM128" i="39"/>
  <c r="AM4" i="39"/>
  <c r="AM7" i="39"/>
  <c r="AM8" i="39"/>
  <c r="AM10" i="39"/>
  <c r="AM11" i="39"/>
  <c r="AM12" i="39"/>
  <c r="AM13" i="39"/>
  <c r="AM15" i="39"/>
  <c r="AM18" i="39"/>
  <c r="AM23" i="39"/>
  <c r="AM24" i="39"/>
  <c r="AM26" i="39"/>
  <c r="AM27" i="39"/>
  <c r="AM28" i="39"/>
  <c r="AM29" i="39"/>
  <c r="AM31" i="39"/>
  <c r="AM34" i="39"/>
  <c r="AM39" i="39"/>
  <c r="AM40" i="39"/>
  <c r="AM42" i="39"/>
  <c r="AM43" i="39"/>
  <c r="AM44" i="39"/>
  <c r="AM45" i="39"/>
  <c r="AM47" i="39"/>
  <c r="AM50" i="39"/>
  <c r="AM55" i="39"/>
  <c r="AM56" i="39"/>
  <c r="AM58" i="39"/>
  <c r="AM59" i="39"/>
  <c r="AM60" i="39"/>
  <c r="AM61" i="39"/>
  <c r="AM63" i="39"/>
  <c r="AM66" i="39"/>
  <c r="AM71" i="39"/>
  <c r="AM72" i="39"/>
  <c r="AM74" i="39"/>
  <c r="AM75" i="39"/>
  <c r="AM76" i="39"/>
  <c r="AM77" i="39"/>
  <c r="AM79" i="39"/>
  <c r="AM82" i="39"/>
  <c r="AM87" i="39"/>
  <c r="AM88" i="39"/>
  <c r="AM90" i="39"/>
  <c r="AM91" i="39"/>
  <c r="AM92" i="39"/>
  <c r="AM93" i="39"/>
  <c r="AM95" i="39"/>
  <c r="AM98" i="39"/>
  <c r="AM103" i="39"/>
  <c r="AM104" i="39"/>
  <c r="AM106" i="39"/>
  <c r="AM107" i="39"/>
  <c r="AM108" i="39"/>
  <c r="AM109" i="39"/>
  <c r="AM111" i="39"/>
  <c r="AM114" i="39"/>
  <c r="AM119" i="39"/>
  <c r="AM120" i="39"/>
  <c r="AM122" i="39"/>
  <c r="AM123" i="39"/>
  <c r="AM124" i="39"/>
  <c r="AM125" i="39"/>
  <c r="AM127" i="39"/>
  <c r="AM130" i="39"/>
  <c r="M418" i="61"/>
  <c r="M419" i="61" s="1"/>
  <c r="L418" i="61"/>
  <c r="AL11" i="16"/>
  <c r="AL19" i="16"/>
  <c r="AL27" i="16"/>
  <c r="AL35" i="16"/>
  <c r="AL43" i="16"/>
  <c r="AL51" i="16"/>
  <c r="AL59" i="16"/>
  <c r="AL67" i="16"/>
  <c r="AL75" i="16"/>
  <c r="AL83" i="16"/>
  <c r="AL87" i="16"/>
  <c r="AL91" i="16"/>
  <c r="AL99" i="16"/>
  <c r="AL107" i="16"/>
  <c r="AL115" i="16"/>
  <c r="AL123" i="16"/>
  <c r="AL131" i="16"/>
  <c r="AL139" i="16"/>
  <c r="AL147" i="16"/>
  <c r="AL155" i="16"/>
  <c r="AL163" i="16"/>
  <c r="AL171" i="16"/>
  <c r="AL179" i="16"/>
  <c r="AL187" i="16"/>
  <c r="AL195" i="16"/>
  <c r="AL203" i="16"/>
  <c r="AL211" i="16"/>
  <c r="AL219" i="16"/>
  <c r="AH157" i="32" l="1"/>
  <c r="AH22" i="32"/>
  <c r="AH185" i="32"/>
  <c r="AH177" i="32"/>
  <c r="AH169" i="32"/>
  <c r="AH161" i="32"/>
  <c r="AH153" i="32"/>
  <c r="AH145" i="32"/>
  <c r="AH137" i="32"/>
  <c r="AH129" i="32"/>
  <c r="AH121" i="32"/>
  <c r="AH113" i="32"/>
  <c r="AH105" i="32"/>
  <c r="AH97" i="32"/>
  <c r="AH89" i="32"/>
  <c r="AH81" i="32"/>
  <c r="AH73" i="32"/>
  <c r="AH65" i="32"/>
  <c r="AH57" i="32"/>
  <c r="AH49" i="32"/>
  <c r="AH41" i="32"/>
  <c r="AH33" i="32"/>
  <c r="AH25" i="32"/>
  <c r="AH189" i="32"/>
  <c r="AH141" i="32"/>
  <c r="AH192" i="32"/>
  <c r="AH184" i="32"/>
  <c r="AH176" i="32"/>
  <c r="AH64" i="32"/>
  <c r="AH48" i="32"/>
  <c r="AH173" i="32"/>
  <c r="AH125" i="32"/>
  <c r="AH168" i="32"/>
  <c r="AH160" i="32"/>
  <c r="AH152" i="32"/>
  <c r="AH144" i="32"/>
  <c r="AH136" i="32"/>
  <c r="AH128" i="32"/>
  <c r="AH120" i="32"/>
  <c r="AH112" i="32"/>
  <c r="AH104" i="32"/>
  <c r="AH96" i="32"/>
  <c r="AH88" i="32"/>
  <c r="AH72" i="32"/>
  <c r="AH56" i="32"/>
  <c r="AH40" i="32"/>
  <c r="AH32" i="32"/>
  <c r="AH24" i="32"/>
  <c r="AH109" i="32"/>
  <c r="AH93" i="32"/>
  <c r="AH77" i="32"/>
  <c r="AH61" i="32"/>
  <c r="AH45" i="32"/>
  <c r="AH29" i="32"/>
  <c r="AH181" i="32"/>
  <c r="AH165" i="32"/>
  <c r="AH149" i="32"/>
  <c r="AH133" i="32"/>
  <c r="AH117" i="32"/>
  <c r="AH101" i="32"/>
  <c r="AH85" i="32"/>
  <c r="AH69" i="32"/>
  <c r="AH53" i="32"/>
  <c r="AH37" i="32"/>
  <c r="AH191" i="32"/>
  <c r="AH183" i="32"/>
  <c r="AH175" i="32"/>
  <c r="AH167" i="32"/>
  <c r="AH159" i="32"/>
  <c r="AH151" i="32"/>
  <c r="AH143" i="32"/>
  <c r="AH135" i="32"/>
  <c r="AH127" i="32"/>
  <c r="AH119" i="32"/>
  <c r="AH111" i="32"/>
  <c r="AH103" i="32"/>
  <c r="AH95" i="32"/>
  <c r="AH87" i="32"/>
  <c r="AH79" i="32"/>
  <c r="AH71" i="32"/>
  <c r="AH63" i="32"/>
  <c r="AH55" i="32"/>
  <c r="AH47" i="32"/>
  <c r="AH39" i="32"/>
  <c r="AH31" i="32"/>
  <c r="AH23" i="32"/>
  <c r="AH190" i="32"/>
  <c r="AH182" i="32"/>
  <c r="AH174" i="32"/>
  <c r="AH166" i="32"/>
  <c r="AH158" i="32"/>
  <c r="AH150" i="32"/>
  <c r="AH142" i="32"/>
  <c r="AH134" i="32"/>
  <c r="AH126" i="32"/>
  <c r="AH118" i="32"/>
  <c r="AH110" i="32"/>
  <c r="AH102" i="32"/>
  <c r="AH94" i="32"/>
  <c r="AH86" i="32"/>
  <c r="AH78" i="32"/>
  <c r="AH70" i="32"/>
  <c r="AH62" i="32"/>
  <c r="AH54" i="32"/>
  <c r="AH46" i="32"/>
  <c r="AH38" i="32"/>
  <c r="AH30" i="32"/>
  <c r="AH188" i="32"/>
  <c r="AH180" i="32"/>
  <c r="AH172" i="32"/>
  <c r="AH164" i="32"/>
  <c r="AH156" i="32"/>
  <c r="AH148" i="32"/>
  <c r="AH140" i="32"/>
  <c r="AH132" i="32"/>
  <c r="AH124" i="32"/>
  <c r="AH116" i="32"/>
  <c r="AH108" i="32"/>
  <c r="AH100" i="32"/>
  <c r="AH92" i="32"/>
  <c r="AH84" i="32"/>
  <c r="AH76" i="32"/>
  <c r="AH68" i="32"/>
  <c r="AH60" i="32"/>
  <c r="AH52" i="32"/>
  <c r="AH44" i="32"/>
  <c r="AH36" i="32"/>
  <c r="AH28" i="32"/>
  <c r="AH187" i="32"/>
  <c r="AH179" i="32"/>
  <c r="AH171" i="32"/>
  <c r="AH163" i="32"/>
  <c r="AH155" i="32"/>
  <c r="AH147" i="32"/>
  <c r="AH139" i="32"/>
  <c r="AH131" i="32"/>
  <c r="AH123" i="32"/>
  <c r="AH115" i="32"/>
  <c r="AH107" i="32"/>
  <c r="AH99" i="32"/>
  <c r="AH91" i="32"/>
  <c r="AH83" i="32"/>
  <c r="AH75" i="32"/>
  <c r="AH67" i="32"/>
  <c r="AH59" i="32"/>
  <c r="AH51" i="32"/>
  <c r="AH43" i="32"/>
  <c r="AH35" i="32"/>
  <c r="AH27" i="32"/>
  <c r="AM110" i="39"/>
  <c r="AM78" i="39"/>
  <c r="AM54" i="39"/>
  <c r="AM30" i="39"/>
  <c r="AM126" i="39"/>
  <c r="AM94" i="39"/>
  <c r="AM70" i="39"/>
  <c r="AM46" i="39"/>
  <c r="AM22" i="39"/>
  <c r="AM129" i="39"/>
  <c r="AM121" i="39"/>
  <c r="AM113" i="39"/>
  <c r="AM105" i="39"/>
  <c r="AM97" i="39"/>
  <c r="AM89" i="39"/>
  <c r="AM81" i="39"/>
  <c r="AM73" i="39"/>
  <c r="AM65" i="39"/>
  <c r="AM57" i="39"/>
  <c r="AM49" i="39"/>
  <c r="AM41" i="39"/>
  <c r="AM33" i="39"/>
  <c r="AM25" i="39"/>
  <c r="AM17" i="39"/>
  <c r="AM9" i="39"/>
  <c r="AM118" i="39"/>
  <c r="AM102" i="39"/>
  <c r="AM86" i="39"/>
  <c r="AM62" i="39"/>
  <c r="AM38" i="39"/>
  <c r="AM14" i="39"/>
  <c r="AL103" i="16"/>
  <c r="AL218" i="16"/>
  <c r="AL210" i="16"/>
  <c r="AL194" i="16"/>
  <c r="AL178" i="16"/>
  <c r="AL154" i="16"/>
  <c r="AL138" i="16"/>
  <c r="AL122" i="16"/>
  <c r="AL106" i="16"/>
  <c r="AL90" i="16"/>
  <c r="AL74" i="16"/>
  <c r="AL58" i="16"/>
  <c r="AL42" i="16"/>
  <c r="AL26" i="16"/>
  <c r="AL10" i="16"/>
  <c r="AL202" i="16"/>
  <c r="AL186" i="16"/>
  <c r="AL170" i="16"/>
  <c r="AL162" i="16"/>
  <c r="AL146" i="16"/>
  <c r="AL130" i="16"/>
  <c r="AL114" i="16"/>
  <c r="AL98" i="16"/>
  <c r="AL82" i="16"/>
  <c r="AL66" i="16"/>
  <c r="K418" i="61" s="1"/>
  <c r="K419" i="61" s="1"/>
  <c r="AL50" i="16"/>
  <c r="AL34" i="16"/>
  <c r="AL18" i="16"/>
  <c r="AL167" i="16"/>
  <c r="AL151" i="16"/>
  <c r="AL23" i="16"/>
  <c r="AN145" i="30"/>
  <c r="AN129" i="30"/>
  <c r="AN113" i="30"/>
  <c r="AN97" i="30"/>
  <c r="AN81" i="30"/>
  <c r="AN65" i="30"/>
  <c r="AN49" i="30"/>
  <c r="AN33" i="30"/>
  <c r="AN17" i="30"/>
  <c r="AN149" i="30"/>
  <c r="AN141" i="30"/>
  <c r="AN133" i="30"/>
  <c r="AN125" i="30"/>
  <c r="AN117" i="30"/>
  <c r="AN109" i="30"/>
  <c r="AN101" i="30"/>
  <c r="AN93" i="30"/>
  <c r="AN85" i="30"/>
  <c r="AN77" i="30"/>
  <c r="AN69" i="30"/>
  <c r="AN61" i="30"/>
  <c r="AN53" i="30"/>
  <c r="AN45" i="30"/>
  <c r="AN37" i="30"/>
  <c r="AN29" i="30"/>
  <c r="AN21" i="30"/>
  <c r="AN13" i="30"/>
  <c r="AN5" i="30"/>
  <c r="AN139" i="30"/>
  <c r="AN115" i="30"/>
  <c r="AN83" i="30"/>
  <c r="AN59" i="30"/>
  <c r="AN35" i="30"/>
  <c r="AN11" i="30"/>
  <c r="AN154" i="30"/>
  <c r="AN146" i="30"/>
  <c r="AN138" i="30"/>
  <c r="AN130" i="30"/>
  <c r="AN122" i="30"/>
  <c r="AN114" i="30"/>
  <c r="AN106" i="30"/>
  <c r="AN98" i="30"/>
  <c r="AN90" i="30"/>
  <c r="AN82" i="30"/>
  <c r="AN74" i="30"/>
  <c r="AN66" i="30"/>
  <c r="AN58" i="30"/>
  <c r="AN50" i="30"/>
  <c r="AN42" i="30"/>
  <c r="AN34" i="30"/>
  <c r="AN26" i="30"/>
  <c r="AN18" i="30"/>
  <c r="AN10" i="30"/>
  <c r="AN147" i="30"/>
  <c r="AN131" i="30"/>
  <c r="AN107" i="30"/>
  <c r="AN91" i="30"/>
  <c r="AN67" i="30"/>
  <c r="AN43" i="30"/>
  <c r="AN27" i="30"/>
  <c r="AN151" i="30"/>
  <c r="AN143" i="30"/>
  <c r="AN135" i="30"/>
  <c r="AN127" i="30"/>
  <c r="AN119" i="30"/>
  <c r="AN111" i="30"/>
  <c r="AN103" i="30"/>
  <c r="AN95" i="30"/>
  <c r="AN87" i="30"/>
  <c r="AN79" i="30"/>
  <c r="AN71" i="30"/>
  <c r="AN63" i="30"/>
  <c r="AN55" i="30"/>
  <c r="AN47" i="30"/>
  <c r="AN39" i="30"/>
  <c r="AN31" i="30"/>
  <c r="AN23" i="30"/>
  <c r="AN15" i="30"/>
  <c r="AN7" i="30"/>
  <c r="AN123" i="30"/>
  <c r="AN99" i="30"/>
  <c r="AN75" i="30"/>
  <c r="AN51" i="30"/>
  <c r="AN19" i="30"/>
  <c r="AL214" i="16"/>
  <c r="AL134" i="16"/>
  <c r="AL70" i="16"/>
  <c r="AL198" i="16"/>
  <c r="AL118" i="16"/>
  <c r="AL182" i="16"/>
  <c r="AL54" i="16"/>
  <c r="AL6" i="16"/>
  <c r="AL215" i="16"/>
  <c r="AL39" i="16"/>
  <c r="AL166" i="16"/>
  <c r="AL150" i="16"/>
  <c r="AL102" i="16"/>
  <c r="AL86" i="16"/>
  <c r="AL38" i="16"/>
  <c r="AL22" i="16"/>
  <c r="AL209" i="16"/>
  <c r="AL185" i="16"/>
  <c r="AL169" i="16"/>
  <c r="AL153" i="16"/>
  <c r="AL137" i="16"/>
  <c r="AL129" i="16"/>
  <c r="AL121" i="16"/>
  <c r="AL113" i="16"/>
  <c r="AL97" i="16"/>
  <c r="AL89" i="16"/>
  <c r="AL73" i="16"/>
  <c r="AL57" i="16"/>
  <c r="AL41" i="16"/>
  <c r="AL25" i="16"/>
  <c r="AL9" i="16"/>
  <c r="AL216" i="16"/>
  <c r="AL208" i="16"/>
  <c r="AL200" i="16"/>
  <c r="AL192" i="16"/>
  <c r="AL184" i="16"/>
  <c r="AL176" i="16"/>
  <c r="AL168" i="16"/>
  <c r="AL160" i="16"/>
  <c r="AL152" i="16"/>
  <c r="AL144" i="16"/>
  <c r="AL136" i="16"/>
  <c r="AL128" i="16"/>
  <c r="AL120" i="16"/>
  <c r="AL112" i="16"/>
  <c r="AL104" i="16"/>
  <c r="AL96" i="16"/>
  <c r="AL88" i="16"/>
  <c r="AL80" i="16"/>
  <c r="AL72" i="16"/>
  <c r="AL64" i="16"/>
  <c r="AL56" i="16"/>
  <c r="AL48" i="16"/>
  <c r="AL40" i="16"/>
  <c r="AL32" i="16"/>
  <c r="AL24" i="16"/>
  <c r="AL16" i="16"/>
  <c r="AL8" i="16"/>
  <c r="AL217" i="16"/>
  <c r="AL201" i="16"/>
  <c r="AL193" i="16"/>
  <c r="AL177" i="16"/>
  <c r="AL161" i="16"/>
  <c r="AL145" i="16"/>
  <c r="AL105" i="16"/>
  <c r="AL81" i="16"/>
  <c r="AL65" i="16"/>
  <c r="AL49" i="16"/>
  <c r="AL33" i="16"/>
  <c r="AL17" i="16"/>
  <c r="AL199" i="16"/>
  <c r="AL183" i="16"/>
  <c r="AL135" i="16"/>
  <c r="AL119" i="16"/>
  <c r="AL71" i="16"/>
  <c r="AL55" i="16"/>
  <c r="AL7" i="16"/>
  <c r="AK3" i="39"/>
  <c r="AM6" i="39"/>
  <c r="R418" i="61"/>
  <c r="L419" i="61"/>
  <c r="Q418" i="61"/>
  <c r="AL222" i="16"/>
  <c r="AL206" i="16"/>
  <c r="AL158" i="16"/>
  <c r="AL142" i="16"/>
  <c r="AL126" i="16"/>
  <c r="AL110" i="16"/>
  <c r="AL62" i="16"/>
  <c r="AL46" i="16"/>
  <c r="AL30" i="16"/>
  <c r="AL14" i="16"/>
  <c r="AL221" i="16"/>
  <c r="AL213" i="16"/>
  <c r="AL205" i="16"/>
  <c r="AL197" i="16"/>
  <c r="AL189" i="16"/>
  <c r="AL181" i="16"/>
  <c r="AL173" i="16"/>
  <c r="AL165" i="16"/>
  <c r="AL157" i="16"/>
  <c r="AL149" i="16"/>
  <c r="AL141" i="16"/>
  <c r="AL133" i="16"/>
  <c r="AL125" i="16"/>
  <c r="AL117" i="16"/>
  <c r="AL109" i="16"/>
  <c r="AL101" i="16"/>
  <c r="AL93" i="16"/>
  <c r="AL85" i="16"/>
  <c r="AL77" i="16"/>
  <c r="AL69" i="16"/>
  <c r="AL61" i="16"/>
  <c r="AL53" i="16"/>
  <c r="AL45" i="16"/>
  <c r="AL37" i="16"/>
  <c r="AL29" i="16"/>
  <c r="AL21" i="16"/>
  <c r="AL13" i="16"/>
  <c r="AL5" i="16"/>
  <c r="AL190" i="16"/>
  <c r="AL174" i="16"/>
  <c r="AL94" i="16"/>
  <c r="AL78" i="16"/>
  <c r="AL220" i="16"/>
  <c r="AL212" i="16"/>
  <c r="AL204" i="16"/>
  <c r="AL196" i="16"/>
  <c r="AL188" i="16"/>
  <c r="AL180" i="16"/>
  <c r="AL172" i="16"/>
  <c r="AL164" i="16"/>
  <c r="AL156" i="16"/>
  <c r="AL148" i="16"/>
  <c r="AL140" i="16"/>
  <c r="AL132" i="16"/>
  <c r="AL124" i="16"/>
  <c r="AL116" i="16"/>
  <c r="AL108" i="16"/>
  <c r="AL100" i="16"/>
  <c r="AL92" i="16"/>
  <c r="AL84" i="16"/>
  <c r="AL76" i="16"/>
  <c r="AL68" i="16"/>
  <c r="AL60" i="16"/>
  <c r="AL52" i="16"/>
  <c r="AL44" i="16"/>
  <c r="AL36" i="16"/>
  <c r="AL28" i="16"/>
  <c r="AL20" i="16"/>
  <c r="AL12" i="16"/>
  <c r="AL4" i="16"/>
  <c r="AL207" i="16"/>
  <c r="AL191" i="16"/>
  <c r="AL175" i="16"/>
  <c r="AL159" i="16"/>
  <c r="AL143" i="16"/>
  <c r="AL127" i="16"/>
  <c r="AL111" i="16"/>
  <c r="AL95" i="16"/>
  <c r="AL79" i="16"/>
  <c r="AL63" i="16"/>
  <c r="AL47" i="16"/>
  <c r="AL31" i="16"/>
  <c r="AL15" i="16"/>
  <c r="AL3" i="30"/>
  <c r="AH3" i="34"/>
  <c r="AJ3" i="15"/>
  <c r="J679" i="61"/>
  <c r="J680" i="61"/>
  <c r="J681" i="61"/>
  <c r="J682" i="61"/>
  <c r="J678" i="61"/>
  <c r="J671" i="61"/>
  <c r="J672" i="61"/>
  <c r="J673" i="61"/>
  <c r="J674" i="61"/>
  <c r="J675" i="61"/>
  <c r="J670" i="61"/>
  <c r="J662" i="61"/>
  <c r="J663" i="61"/>
  <c r="J664" i="61"/>
  <c r="J665" i="61"/>
  <c r="J666" i="61"/>
  <c r="J667" i="61"/>
  <c r="J661" i="61"/>
  <c r="J657" i="61"/>
  <c r="J658" i="61"/>
  <c r="J656" i="61"/>
  <c r="J650" i="61"/>
  <c r="J651" i="61"/>
  <c r="J652" i="61"/>
  <c r="J653" i="61"/>
  <c r="J649" i="61"/>
  <c r="J642" i="61"/>
  <c r="J643" i="61"/>
  <c r="J644" i="61"/>
  <c r="J645" i="61"/>
  <c r="J646" i="61"/>
  <c r="J641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38" i="61"/>
  <c r="J624" i="61"/>
  <c r="J613" i="61"/>
  <c r="J614" i="61"/>
  <c r="J615" i="61"/>
  <c r="J616" i="61"/>
  <c r="J617" i="61"/>
  <c r="J618" i="61"/>
  <c r="J619" i="61"/>
  <c r="J620" i="61"/>
  <c r="J621" i="61"/>
  <c r="J612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609" i="61"/>
  <c r="J593" i="61"/>
  <c r="J610" i="61" l="1"/>
  <c r="N27" i="11"/>
  <c r="G36" i="11"/>
  <c r="H36" i="11" s="1"/>
  <c r="F36" i="11"/>
  <c r="H24" i="11"/>
  <c r="F20" i="11"/>
  <c r="B18" i="11"/>
  <c r="J15" i="11"/>
  <c r="D14" i="11"/>
  <c r="L12" i="11"/>
  <c r="AH8" i="32" l="1"/>
  <c r="AH16" i="32"/>
  <c r="AH4" i="32"/>
  <c r="AH15" i="32" l="1"/>
  <c r="AH7" i="32"/>
  <c r="AH21" i="32"/>
  <c r="AH13" i="32"/>
  <c r="AH18" i="32"/>
  <c r="AH10" i="32"/>
  <c r="AH17" i="32"/>
  <c r="AH9" i="32"/>
  <c r="AH14" i="32"/>
  <c r="AH6" i="32"/>
  <c r="AH20" i="32"/>
  <c r="AH12" i="32"/>
  <c r="AH19" i="32"/>
  <c r="AH11" i="32"/>
  <c r="AJ3" i="16"/>
  <c r="AL3" i="34"/>
  <c r="D19" i="83" l="1"/>
  <c r="D17" i="83"/>
  <c r="C16" i="83"/>
  <c r="D15" i="83"/>
  <c r="D14" i="83"/>
  <c r="C14" i="83"/>
  <c r="F12" i="83"/>
  <c r="G12" i="83" s="1"/>
  <c r="D21" i="83" s="1"/>
  <c r="C12" i="83"/>
  <c r="G11" i="83"/>
  <c r="D20" i="83" s="1"/>
  <c r="E11" i="83"/>
  <c r="C20" i="83" s="1"/>
  <c r="G10" i="83"/>
  <c r="E10" i="83"/>
  <c r="C19" i="83" s="1"/>
  <c r="G9" i="83"/>
  <c r="D18" i="83" s="1"/>
  <c r="E9" i="83"/>
  <c r="C18" i="83" s="1"/>
  <c r="D9" i="83"/>
  <c r="G8" i="83"/>
  <c r="E8" i="83"/>
  <c r="C17" i="83" s="1"/>
  <c r="G7" i="83"/>
  <c r="D16" i="83" s="1"/>
  <c r="E7" i="83"/>
  <c r="G6" i="83"/>
  <c r="D6" i="83"/>
  <c r="D12" i="83" s="1"/>
  <c r="G5" i="83"/>
  <c r="E5" i="83"/>
  <c r="J12" i="83" l="1"/>
  <c r="E12" i="83"/>
  <c r="E6" i="83"/>
  <c r="C15" i="83" s="1"/>
  <c r="C21" i="83" l="1"/>
  <c r="I12" i="83"/>
  <c r="J1063" i="61" l="1"/>
  <c r="J1064" i="61"/>
  <c r="J1065" i="61"/>
  <c r="J1056" i="61"/>
  <c r="J1057" i="61"/>
  <c r="J1058" i="61"/>
  <c r="J1059" i="61"/>
  <c r="J1043" i="61"/>
  <c r="J1044" i="61"/>
  <c r="J1045" i="61"/>
  <c r="J1046" i="61"/>
  <c r="J1047" i="61"/>
  <c r="J1048" i="61"/>
  <c r="J1049" i="61"/>
  <c r="J1050" i="61"/>
  <c r="J1051" i="61"/>
  <c r="J1052" i="61"/>
  <c r="J1032" i="61"/>
  <c r="J1033" i="61"/>
  <c r="J1034" i="61"/>
  <c r="J1035" i="61"/>
  <c r="J1036" i="61"/>
  <c r="J1037" i="61"/>
  <c r="J1038" i="61"/>
  <c r="J1039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1028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1008" i="61"/>
  <c r="J979" i="61"/>
  <c r="J980" i="61"/>
  <c r="J981" i="61"/>
  <c r="J982" i="61"/>
  <c r="J983" i="61"/>
  <c r="J984" i="61"/>
  <c r="J985" i="61"/>
  <c r="J986" i="61"/>
  <c r="J987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75" i="61"/>
  <c r="J951" i="61"/>
  <c r="J952" i="61"/>
  <c r="J953" i="61"/>
  <c r="J954" i="61"/>
  <c r="J955" i="61"/>
  <c r="J956" i="61"/>
  <c r="J957" i="61"/>
  <c r="J958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47" i="61"/>
  <c r="J921" i="61"/>
  <c r="J922" i="61"/>
  <c r="J923" i="61"/>
  <c r="J924" i="61"/>
  <c r="J925" i="61"/>
  <c r="J926" i="61"/>
  <c r="J927" i="61"/>
  <c r="J928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917" i="61"/>
  <c r="J882" i="61"/>
  <c r="J883" i="61"/>
  <c r="J884" i="61"/>
  <c r="J885" i="61"/>
  <c r="J886" i="61"/>
  <c r="J887" i="61"/>
  <c r="J888" i="61"/>
  <c r="J873" i="61"/>
  <c r="J874" i="61"/>
  <c r="J875" i="61"/>
  <c r="J876" i="61"/>
  <c r="J877" i="61"/>
  <c r="J878" i="61"/>
  <c r="J865" i="61"/>
  <c r="J866" i="61"/>
  <c r="J867" i="61"/>
  <c r="J868" i="61"/>
  <c r="J869" i="61"/>
  <c r="J858" i="61"/>
  <c r="J859" i="61"/>
  <c r="J860" i="61"/>
  <c r="J861" i="61"/>
  <c r="J853" i="61"/>
  <c r="J854" i="61"/>
  <c r="J846" i="61"/>
  <c r="J847" i="61"/>
  <c r="J848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42" i="61"/>
  <c r="J811" i="61"/>
  <c r="J812" i="61"/>
  <c r="J813" i="61"/>
  <c r="J814" i="61"/>
  <c r="J815" i="61"/>
  <c r="J816" i="61"/>
  <c r="J817" i="61"/>
  <c r="J818" i="61"/>
  <c r="J819" i="61"/>
  <c r="J820" i="61"/>
  <c r="J799" i="61"/>
  <c r="J800" i="61"/>
  <c r="J801" i="61"/>
  <c r="J802" i="61"/>
  <c r="J803" i="61"/>
  <c r="J804" i="61"/>
  <c r="J805" i="61"/>
  <c r="J806" i="61"/>
  <c r="J807" i="61"/>
  <c r="J791" i="61"/>
  <c r="J792" i="61"/>
  <c r="J793" i="61"/>
  <c r="J794" i="61"/>
  <c r="J795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87" i="61"/>
  <c r="J765" i="61"/>
  <c r="J766" i="61"/>
  <c r="J767" i="61"/>
  <c r="J754" i="61"/>
  <c r="J755" i="61"/>
  <c r="J756" i="61"/>
  <c r="J757" i="61"/>
  <c r="J758" i="61"/>
  <c r="J759" i="61"/>
  <c r="J760" i="61"/>
  <c r="J761" i="61"/>
  <c r="J745" i="61"/>
  <c r="J746" i="61"/>
  <c r="J747" i="61"/>
  <c r="J748" i="61"/>
  <c r="J749" i="61"/>
  <c r="J750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41" i="61"/>
  <c r="J722" i="61"/>
  <c r="J723" i="61"/>
  <c r="J724" i="61"/>
  <c r="J725" i="61"/>
  <c r="J714" i="61"/>
  <c r="J715" i="61"/>
  <c r="J716" i="61"/>
  <c r="J717" i="61"/>
  <c r="J718" i="61"/>
  <c r="J688" i="61"/>
  <c r="J689" i="61"/>
  <c r="J690" i="61"/>
  <c r="J691" i="61"/>
  <c r="J692" i="61"/>
  <c r="J693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710" i="61"/>
  <c r="J585" i="61"/>
  <c r="J586" i="61"/>
  <c r="J587" i="61"/>
  <c r="J588" i="61"/>
  <c r="J575" i="61"/>
  <c r="J576" i="61"/>
  <c r="J577" i="61"/>
  <c r="J578" i="61"/>
  <c r="J579" i="61"/>
  <c r="J580" i="61"/>
  <c r="J581" i="61"/>
  <c r="J567" i="61"/>
  <c r="J568" i="61"/>
  <c r="J569" i="61"/>
  <c r="J570" i="61"/>
  <c r="J571" i="61"/>
  <c r="J560" i="61"/>
  <c r="J561" i="61"/>
  <c r="J562" i="61"/>
  <c r="J563" i="61"/>
  <c r="J553" i="61"/>
  <c r="J554" i="61"/>
  <c r="J555" i="61"/>
  <c r="J556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49" i="61"/>
  <c r="J523" i="61"/>
  <c r="J524" i="61"/>
  <c r="J525" i="61"/>
  <c r="J526" i="61"/>
  <c r="J527" i="61"/>
  <c r="J528" i="61"/>
  <c r="J529" i="61"/>
  <c r="J530" i="61"/>
  <c r="J515" i="61"/>
  <c r="J516" i="61"/>
  <c r="J517" i="61"/>
  <c r="J518" i="61"/>
  <c r="J519" i="61"/>
  <c r="J508" i="61"/>
  <c r="J509" i="61"/>
  <c r="J510" i="61"/>
  <c r="J511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481" i="61"/>
  <c r="J482" i="61"/>
  <c r="J483" i="61"/>
  <c r="J484" i="61"/>
  <c r="J485" i="61"/>
  <c r="J486" i="61"/>
  <c r="J487" i="61"/>
  <c r="J488" i="61"/>
  <c r="J489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58" i="61"/>
  <c r="J459" i="61"/>
  <c r="J460" i="61"/>
  <c r="J461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54" i="61"/>
  <c r="J429" i="61"/>
  <c r="J430" i="61"/>
  <c r="J431" i="61"/>
  <c r="J413" i="61" l="1"/>
  <c r="J414" i="61"/>
  <c r="J415" i="61"/>
  <c r="J402" i="61"/>
  <c r="J403" i="61"/>
  <c r="J404" i="61"/>
  <c r="J405" i="61"/>
  <c r="J406" i="61"/>
  <c r="J407" i="61"/>
  <c r="J408" i="61"/>
  <c r="J409" i="61"/>
  <c r="J396" i="61"/>
  <c r="J397" i="61"/>
  <c r="J398" i="61"/>
  <c r="J389" i="61"/>
  <c r="J390" i="61"/>
  <c r="J391" i="61"/>
  <c r="J392" i="61"/>
  <c r="J377" i="61"/>
  <c r="J378" i="61"/>
  <c r="J379" i="61"/>
  <c r="J380" i="61"/>
  <c r="J381" i="61"/>
  <c r="J382" i="61"/>
  <c r="J383" i="61"/>
  <c r="J384" i="61"/>
  <c r="J385" i="61"/>
  <c r="J374" i="61"/>
  <c r="J375" i="61"/>
  <c r="J376" i="61"/>
  <c r="J363" i="61"/>
  <c r="J364" i="61"/>
  <c r="J365" i="61"/>
  <c r="J366" i="61"/>
  <c r="J367" i="61"/>
  <c r="J368" i="61"/>
  <c r="J369" i="61"/>
  <c r="J370" i="61"/>
  <c r="J341" i="61"/>
  <c r="J342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59" i="61"/>
  <c r="J324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37" i="61"/>
  <c r="J312" i="61"/>
  <c r="J313" i="61"/>
  <c r="J314" i="61"/>
  <c r="J315" i="61"/>
  <c r="J316" i="61"/>
  <c r="J317" i="61"/>
  <c r="J318" i="61"/>
  <c r="J319" i="61"/>
  <c r="J320" i="61"/>
  <c r="J298" i="61"/>
  <c r="J299" i="61"/>
  <c r="J300" i="61"/>
  <c r="J301" i="61"/>
  <c r="J302" i="61"/>
  <c r="J303" i="61"/>
  <c r="J304" i="61"/>
  <c r="J305" i="61"/>
  <c r="J306" i="61"/>
  <c r="J307" i="61"/>
  <c r="J308" i="61"/>
  <c r="J292" i="61"/>
  <c r="J293" i="61"/>
  <c r="J294" i="61"/>
  <c r="J284" i="61"/>
  <c r="J285" i="61"/>
  <c r="J286" i="61"/>
  <c r="J287" i="61"/>
  <c r="J288" i="61"/>
  <c r="J268" i="61"/>
  <c r="J269" i="61"/>
  <c r="J270" i="61"/>
  <c r="J271" i="61"/>
  <c r="J272" i="61"/>
  <c r="J273" i="61"/>
  <c r="J274" i="61"/>
  <c r="J275" i="61"/>
  <c r="J276" i="61"/>
  <c r="J277" i="61"/>
  <c r="J278" i="61"/>
  <c r="J279" i="61"/>
  <c r="J280" i="61"/>
  <c r="J257" i="61"/>
  <c r="J258" i="61"/>
  <c r="J259" i="61"/>
  <c r="J260" i="61"/>
  <c r="J261" i="61"/>
  <c r="J262" i="61"/>
  <c r="J263" i="61"/>
  <c r="J264" i="61"/>
  <c r="J239" i="61"/>
  <c r="J240" i="61"/>
  <c r="J241" i="61"/>
  <c r="J242" i="61"/>
  <c r="J244" i="61"/>
  <c r="J245" i="61"/>
  <c r="J246" i="61"/>
  <c r="J247" i="61"/>
  <c r="J248" i="61"/>
  <c r="J249" i="61"/>
  <c r="J250" i="61"/>
  <c r="J251" i="61"/>
  <c r="J252" i="61"/>
  <c r="J253" i="61"/>
  <c r="J226" i="61"/>
  <c r="J227" i="61"/>
  <c r="J228" i="61"/>
  <c r="J229" i="61"/>
  <c r="J230" i="61"/>
  <c r="J231" i="61"/>
  <c r="J232" i="61"/>
  <c r="J233" i="61"/>
  <c r="J234" i="61"/>
  <c r="J235" i="61"/>
  <c r="J213" i="61"/>
  <c r="J214" i="61"/>
  <c r="J215" i="61"/>
  <c r="J216" i="61"/>
  <c r="J217" i="61"/>
  <c r="J218" i="61"/>
  <c r="J219" i="61"/>
  <c r="J220" i="61"/>
  <c r="J221" i="61"/>
  <c r="J222" i="61"/>
  <c r="J188" i="61"/>
  <c r="J189" i="61"/>
  <c r="J190" i="61"/>
  <c r="J191" i="61"/>
  <c r="J192" i="61"/>
  <c r="J193" i="61"/>
  <c r="J194" i="61"/>
  <c r="J195" i="61"/>
  <c r="J196" i="61"/>
  <c r="J197" i="61"/>
  <c r="J198" i="61"/>
  <c r="J199" i="61"/>
  <c r="J200" i="61"/>
  <c r="J201" i="61"/>
  <c r="J202" i="61"/>
  <c r="J203" i="61"/>
  <c r="J204" i="61"/>
  <c r="J205" i="61"/>
  <c r="J206" i="61"/>
  <c r="J207" i="61"/>
  <c r="J208" i="61"/>
  <c r="J209" i="61"/>
  <c r="J183" i="61"/>
  <c r="J184" i="61"/>
  <c r="J185" i="61"/>
  <c r="J186" i="61"/>
  <c r="J187" i="61"/>
  <c r="J172" i="6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4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0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77" i="61"/>
  <c r="J78" i="61"/>
  <c r="J79" i="61"/>
  <c r="J80" i="61"/>
  <c r="J69" i="61"/>
  <c r="J70" i="61"/>
  <c r="J71" i="61"/>
  <c r="J72" i="61"/>
  <c r="J73" i="61"/>
  <c r="J61" i="61"/>
  <c r="J62" i="61"/>
  <c r="J63" i="61"/>
  <c r="J64" i="61"/>
  <c r="J65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3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6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6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M65" i="61"/>
  <c r="M69" i="61"/>
  <c r="M71" i="61"/>
  <c r="M72" i="61"/>
  <c r="M73" i="61"/>
  <c r="M77" i="61"/>
  <c r="M78" i="61"/>
  <c r="M79" i="61"/>
  <c r="M80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69" i="61"/>
  <c r="L70" i="61"/>
  <c r="L71" i="61"/>
  <c r="L72" i="61"/>
  <c r="L79" i="61"/>
  <c r="L80" i="61"/>
  <c r="K13" i="61"/>
  <c r="K14" i="61"/>
  <c r="K23" i="61"/>
  <c r="K24" i="61"/>
  <c r="K31" i="61"/>
  <c r="K32" i="61"/>
  <c r="K41" i="61"/>
  <c r="K42" i="61"/>
  <c r="K51" i="61"/>
  <c r="K63" i="61"/>
  <c r="K64" i="61"/>
  <c r="K73" i="61"/>
  <c r="K12" i="61"/>
  <c r="K30" i="61"/>
  <c r="K40" i="61"/>
  <c r="K50" i="61"/>
  <c r="K62" i="61"/>
  <c r="K72" i="61"/>
  <c r="K7" i="61"/>
  <c r="K8" i="61"/>
  <c r="K9" i="61"/>
  <c r="K10" i="61"/>
  <c r="K11" i="61"/>
  <c r="K15" i="61"/>
  <c r="K16" i="61"/>
  <c r="K17" i="61"/>
  <c r="K18" i="6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K61" i="61"/>
  <c r="K65" i="61"/>
  <c r="K69" i="61"/>
  <c r="K70" i="61"/>
  <c r="K71" i="61"/>
  <c r="K77" i="61"/>
  <c r="K78" i="61"/>
  <c r="K79" i="61"/>
  <c r="K80" i="61"/>
  <c r="AQ29" i="19" l="1"/>
  <c r="AQ5" i="19"/>
  <c r="AQ62" i="19"/>
  <c r="AQ54" i="19"/>
  <c r="AQ22" i="19"/>
  <c r="AQ6" i="19"/>
  <c r="AQ65" i="19"/>
  <c r="AQ57" i="19"/>
  <c r="AQ49" i="19"/>
  <c r="AQ41" i="19"/>
  <c r="AQ33" i="19"/>
  <c r="AQ25" i="19"/>
  <c r="AQ17" i="19"/>
  <c r="AQ9" i="19"/>
  <c r="AQ32" i="19"/>
  <c r="AQ24" i="19"/>
  <c r="AQ8" i="19"/>
  <c r="AQ68" i="19"/>
  <c r="AQ60" i="19"/>
  <c r="AQ36" i="19"/>
  <c r="AQ20" i="19"/>
  <c r="AQ12" i="19"/>
  <c r="AQ63" i="19"/>
  <c r="AQ47" i="19"/>
  <c r="AQ7" i="19"/>
  <c r="AQ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Q56" i="19"/>
  <c r="AQ55" i="19"/>
  <c r="AQ48" i="19"/>
  <c r="AQ16" i="19"/>
  <c r="L73" i="61"/>
  <c r="AQ23" i="19"/>
  <c r="AQ15" i="19"/>
  <c r="L31" i="61"/>
  <c r="L41" i="61"/>
  <c r="L30" i="61"/>
  <c r="AQ67" i="19"/>
  <c r="AQ59" i="19"/>
  <c r="AQ51" i="19"/>
  <c r="AQ43" i="19"/>
  <c r="AQ19" i="19"/>
  <c r="AQ11" i="19"/>
  <c r="AQ39" i="19"/>
  <c r="L27" i="61"/>
  <c r="AQ40" i="19"/>
  <c r="AQ66" i="19"/>
  <c r="AQ58" i="19"/>
  <c r="AQ50" i="19"/>
  <c r="AQ42" i="19"/>
  <c r="AQ34" i="19"/>
  <c r="AQ26" i="19"/>
  <c r="AQ18" i="19"/>
  <c r="AQ10" i="19"/>
  <c r="AQ64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16" i="61"/>
  <c r="L7" i="61"/>
  <c r="AQ70" i="19"/>
  <c r="AQ46" i="19"/>
  <c r="AQ38" i="19"/>
  <c r="AQ30" i="19"/>
  <c r="AQ14" i="19"/>
  <c r="L14" i="61"/>
  <c r="M70" i="61"/>
  <c r="AQ69" i="19"/>
  <c r="AQ61" i="19"/>
  <c r="AQ53" i="19"/>
  <c r="AQ45" i="19"/>
  <c r="AQ37" i="19"/>
  <c r="AQ21" i="19"/>
  <c r="AQ13" i="19"/>
  <c r="L13" i="61"/>
  <c r="M18" i="61"/>
  <c r="L64" i="61"/>
  <c r="L77" i="61"/>
  <c r="L8" i="61"/>
  <c r="L15" i="61"/>
  <c r="L65" i="61"/>
  <c r="L78" i="61"/>
  <c r="AQ52" i="19"/>
  <c r="AQ44" i="19"/>
  <c r="AQ28" i="19"/>
  <c r="L51" i="61"/>
  <c r="L63" i="61"/>
  <c r="AQ27" i="19"/>
  <c r="AQ35" i="19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17" i="61"/>
  <c r="M921" i="61"/>
  <c r="M922" i="61"/>
  <c r="M923" i="61"/>
  <c r="M924" i="61"/>
  <c r="M925" i="61"/>
  <c r="M926" i="61"/>
  <c r="M927" i="61"/>
  <c r="M928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47" i="61"/>
  <c r="M951" i="61"/>
  <c r="M952" i="61"/>
  <c r="M953" i="61"/>
  <c r="M954" i="61"/>
  <c r="M955" i="61"/>
  <c r="M956" i="61"/>
  <c r="M957" i="61"/>
  <c r="M958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5" i="61"/>
  <c r="M979" i="61"/>
  <c r="M980" i="61"/>
  <c r="M981" i="61"/>
  <c r="M982" i="61"/>
  <c r="M983" i="61"/>
  <c r="M984" i="61"/>
  <c r="M985" i="61"/>
  <c r="M986" i="61"/>
  <c r="M987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08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28" i="61"/>
  <c r="M1032" i="61"/>
  <c r="M1033" i="61"/>
  <c r="M1034" i="61"/>
  <c r="M1035" i="61"/>
  <c r="M1036" i="61"/>
  <c r="M1037" i="61"/>
  <c r="M1038" i="61"/>
  <c r="M1039" i="61"/>
  <c r="M1043" i="61"/>
  <c r="M1044" i="61"/>
  <c r="M1045" i="61"/>
  <c r="M1046" i="61"/>
  <c r="M1047" i="61"/>
  <c r="M1048" i="61"/>
  <c r="M1049" i="61"/>
  <c r="M1050" i="61"/>
  <c r="M1051" i="61"/>
  <c r="M1052" i="61"/>
  <c r="M1056" i="61"/>
  <c r="M1057" i="61"/>
  <c r="M1058" i="61"/>
  <c r="M1059" i="61"/>
  <c r="M1063" i="61"/>
  <c r="M1064" i="61"/>
  <c r="M1065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17" i="61"/>
  <c r="L921" i="61"/>
  <c r="L922" i="61"/>
  <c r="L923" i="61"/>
  <c r="L924" i="61"/>
  <c r="L925" i="61"/>
  <c r="L926" i="61"/>
  <c r="L927" i="61"/>
  <c r="L928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47" i="61"/>
  <c r="L951" i="61"/>
  <c r="L952" i="61"/>
  <c r="L953" i="61"/>
  <c r="L954" i="61"/>
  <c r="L955" i="61"/>
  <c r="L956" i="61"/>
  <c r="L957" i="61"/>
  <c r="L958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5" i="61"/>
  <c r="L979" i="61"/>
  <c r="L980" i="61"/>
  <c r="L981" i="61"/>
  <c r="L982" i="61"/>
  <c r="L983" i="61"/>
  <c r="L984" i="61"/>
  <c r="L985" i="61"/>
  <c r="L986" i="61"/>
  <c r="L987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L1008" i="61"/>
  <c r="AQ108" i="30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28" i="61"/>
  <c r="L1032" i="61"/>
  <c r="L1033" i="61"/>
  <c r="L1034" i="61"/>
  <c r="L1035" i="61"/>
  <c r="L1036" i="61"/>
  <c r="L1037" i="61"/>
  <c r="L1038" i="61"/>
  <c r="L1039" i="61"/>
  <c r="L1043" i="61"/>
  <c r="L1044" i="61"/>
  <c r="L1045" i="61"/>
  <c r="L1046" i="61"/>
  <c r="L1047" i="61"/>
  <c r="L1048" i="61"/>
  <c r="L1049" i="61"/>
  <c r="L1050" i="61"/>
  <c r="L1051" i="61"/>
  <c r="L1052" i="61"/>
  <c r="L1056" i="61"/>
  <c r="L1057" i="61"/>
  <c r="L1058" i="61"/>
  <c r="L1059" i="61"/>
  <c r="L1063" i="61"/>
  <c r="L1064" i="61"/>
  <c r="L1065" i="61"/>
  <c r="K913" i="61"/>
  <c r="K970" i="61"/>
  <c r="K1006" i="61"/>
  <c r="K1024" i="61"/>
  <c r="K1044" i="61"/>
  <c r="K1064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0" i="61"/>
  <c r="M714" i="61"/>
  <c r="M715" i="61"/>
  <c r="M716" i="61"/>
  <c r="M717" i="61"/>
  <c r="M718" i="61"/>
  <c r="M722" i="61"/>
  <c r="M723" i="61"/>
  <c r="M724" i="61"/>
  <c r="M725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1" i="61"/>
  <c r="M745" i="61"/>
  <c r="M746" i="61"/>
  <c r="M747" i="61"/>
  <c r="M748" i="61"/>
  <c r="M749" i="61"/>
  <c r="M750" i="61"/>
  <c r="M754" i="61"/>
  <c r="M755" i="61"/>
  <c r="M756" i="61"/>
  <c r="M757" i="61"/>
  <c r="M758" i="61"/>
  <c r="M759" i="61"/>
  <c r="M760" i="61"/>
  <c r="M761" i="61"/>
  <c r="M765" i="61"/>
  <c r="M766" i="61"/>
  <c r="M767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87" i="61"/>
  <c r="M791" i="61"/>
  <c r="M792" i="61"/>
  <c r="M793" i="61"/>
  <c r="M794" i="61"/>
  <c r="M795" i="61"/>
  <c r="M799" i="61"/>
  <c r="M800" i="61"/>
  <c r="M801" i="61"/>
  <c r="M802" i="61"/>
  <c r="M803" i="61"/>
  <c r="M804" i="61"/>
  <c r="M805" i="61"/>
  <c r="M806" i="61"/>
  <c r="M807" i="61"/>
  <c r="M811" i="61"/>
  <c r="M812" i="61"/>
  <c r="M813" i="61"/>
  <c r="M814" i="61"/>
  <c r="M815" i="61"/>
  <c r="M816" i="61"/>
  <c r="M817" i="61"/>
  <c r="M818" i="61"/>
  <c r="M819" i="61"/>
  <c r="M820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2" i="61"/>
  <c r="M846" i="61"/>
  <c r="M847" i="61"/>
  <c r="M848" i="61"/>
  <c r="M852" i="61"/>
  <c r="M853" i="61"/>
  <c r="M854" i="61"/>
  <c r="M858" i="61"/>
  <c r="M859" i="61"/>
  <c r="M860" i="61"/>
  <c r="M861" i="61"/>
  <c r="M865" i="61"/>
  <c r="M866" i="61"/>
  <c r="M867" i="61"/>
  <c r="M868" i="61"/>
  <c r="M869" i="61"/>
  <c r="M873" i="61"/>
  <c r="M874" i="61"/>
  <c r="M875" i="61"/>
  <c r="M876" i="61"/>
  <c r="M877" i="61"/>
  <c r="M878" i="61"/>
  <c r="M882" i="61"/>
  <c r="M883" i="61"/>
  <c r="M884" i="61"/>
  <c r="M885" i="61"/>
  <c r="M886" i="61"/>
  <c r="M887" i="61"/>
  <c r="M888" i="61"/>
  <c r="AK7" i="32"/>
  <c r="AK8" i="32"/>
  <c r="AK9" i="32"/>
  <c r="AK10" i="32"/>
  <c r="AK15" i="32"/>
  <c r="AK16" i="32"/>
  <c r="AK17" i="32"/>
  <c r="AK18" i="32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0" i="61"/>
  <c r="L714" i="61"/>
  <c r="L715" i="61"/>
  <c r="L716" i="61"/>
  <c r="L717" i="61"/>
  <c r="L718" i="61"/>
  <c r="L722" i="61"/>
  <c r="L723" i="61"/>
  <c r="L724" i="61"/>
  <c r="L725" i="61"/>
  <c r="AK57" i="32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L741" i="61"/>
  <c r="AK71" i="32"/>
  <c r="L745" i="61"/>
  <c r="L746" i="61"/>
  <c r="L747" i="61"/>
  <c r="L748" i="61"/>
  <c r="L749" i="61"/>
  <c r="L750" i="61"/>
  <c r="L754" i="61"/>
  <c r="L755" i="61"/>
  <c r="L756" i="61"/>
  <c r="L757" i="61"/>
  <c r="L758" i="61"/>
  <c r="L759" i="61"/>
  <c r="L760" i="61"/>
  <c r="L761" i="61"/>
  <c r="AK87" i="32"/>
  <c r="L765" i="61"/>
  <c r="L766" i="61"/>
  <c r="L767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87" i="61"/>
  <c r="L791" i="61"/>
  <c r="L792" i="61"/>
  <c r="L793" i="61"/>
  <c r="L794" i="61"/>
  <c r="L795" i="61"/>
  <c r="L799" i="61"/>
  <c r="L800" i="61"/>
  <c r="L801" i="61"/>
  <c r="L802" i="61"/>
  <c r="L803" i="61"/>
  <c r="L804" i="61"/>
  <c r="L805" i="61"/>
  <c r="L806" i="61"/>
  <c r="L807" i="61"/>
  <c r="L811" i="61"/>
  <c r="L812" i="61"/>
  <c r="L813" i="61"/>
  <c r="L814" i="61"/>
  <c r="L815" i="61"/>
  <c r="L816" i="61"/>
  <c r="L817" i="61"/>
  <c r="L818" i="61"/>
  <c r="L819" i="61"/>
  <c r="L820" i="61"/>
  <c r="AK136" i="32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2" i="61"/>
  <c r="L846" i="61"/>
  <c r="L847" i="61"/>
  <c r="L848" i="61"/>
  <c r="AK160" i="32"/>
  <c r="L852" i="61"/>
  <c r="L853" i="61"/>
  <c r="L854" i="61"/>
  <c r="L858" i="61"/>
  <c r="L859" i="61"/>
  <c r="L860" i="61"/>
  <c r="L861" i="61"/>
  <c r="AK169" i="32"/>
  <c r="L865" i="61"/>
  <c r="L866" i="61"/>
  <c r="L867" i="61"/>
  <c r="L868" i="61"/>
  <c r="L869" i="61"/>
  <c r="AK175" i="32"/>
  <c r="L873" i="61"/>
  <c r="L874" i="61"/>
  <c r="L875" i="61"/>
  <c r="L876" i="61"/>
  <c r="L877" i="61"/>
  <c r="L878" i="61"/>
  <c r="L882" i="61"/>
  <c r="L883" i="61"/>
  <c r="L884" i="61"/>
  <c r="L885" i="61"/>
  <c r="L886" i="61"/>
  <c r="L887" i="61"/>
  <c r="L888" i="61"/>
  <c r="AK191" i="32"/>
  <c r="AK192" i="32"/>
  <c r="K702" i="61"/>
  <c r="K740" i="61"/>
  <c r="K878" i="61"/>
  <c r="K888" i="61"/>
  <c r="K835" i="61"/>
  <c r="K688" i="61"/>
  <c r="K689" i="61"/>
  <c r="K694" i="61"/>
  <c r="K695" i="61"/>
  <c r="K696" i="61"/>
  <c r="K697" i="61"/>
  <c r="K703" i="61"/>
  <c r="K704" i="61"/>
  <c r="K705" i="61"/>
  <c r="K710" i="61"/>
  <c r="K714" i="61"/>
  <c r="K715" i="61"/>
  <c r="K722" i="61"/>
  <c r="K723" i="61"/>
  <c r="K724" i="61"/>
  <c r="K725" i="61"/>
  <c r="K732" i="61"/>
  <c r="K733" i="61"/>
  <c r="K734" i="61"/>
  <c r="K735" i="61"/>
  <c r="K741" i="61"/>
  <c r="K745" i="61"/>
  <c r="K750" i="61"/>
  <c r="K754" i="61"/>
  <c r="K755" i="61"/>
  <c r="K760" i="61"/>
  <c r="K761" i="61"/>
  <c r="K765" i="61"/>
  <c r="K772" i="61"/>
  <c r="K773" i="61"/>
  <c r="K774" i="61"/>
  <c r="K775" i="61"/>
  <c r="K780" i="61"/>
  <c r="K781" i="61"/>
  <c r="K782" i="61"/>
  <c r="K783" i="61"/>
  <c r="K791" i="61"/>
  <c r="K792" i="61"/>
  <c r="K793" i="61"/>
  <c r="K800" i="61"/>
  <c r="K801" i="61"/>
  <c r="K802" i="61"/>
  <c r="K803" i="61"/>
  <c r="K811" i="61"/>
  <c r="K812" i="61"/>
  <c r="K813" i="61"/>
  <c r="K818" i="61"/>
  <c r="K819" i="61"/>
  <c r="K820" i="61"/>
  <c r="K828" i="61"/>
  <c r="K829" i="61"/>
  <c r="K830" i="61"/>
  <c r="K831" i="61"/>
  <c r="K836" i="61"/>
  <c r="K837" i="61"/>
  <c r="K838" i="61"/>
  <c r="K839" i="61"/>
  <c r="K846" i="61"/>
  <c r="K847" i="61"/>
  <c r="K848" i="61"/>
  <c r="K858" i="61"/>
  <c r="K859" i="61"/>
  <c r="K860" i="61"/>
  <c r="K861" i="61"/>
  <c r="K868" i="61"/>
  <c r="K869" i="61"/>
  <c r="K873" i="61"/>
  <c r="K882" i="61"/>
  <c r="K88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09" i="61"/>
  <c r="M613" i="61"/>
  <c r="M614" i="61"/>
  <c r="M615" i="61"/>
  <c r="M616" i="61"/>
  <c r="M617" i="61"/>
  <c r="M618" i="61"/>
  <c r="M619" i="61"/>
  <c r="M620" i="61"/>
  <c r="M621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38" i="61"/>
  <c r="M642" i="61"/>
  <c r="M643" i="61"/>
  <c r="M644" i="61"/>
  <c r="M645" i="61"/>
  <c r="M646" i="61"/>
  <c r="M650" i="61"/>
  <c r="M651" i="61"/>
  <c r="M652" i="61"/>
  <c r="M653" i="61"/>
  <c r="M657" i="61"/>
  <c r="M658" i="61"/>
  <c r="M662" i="61"/>
  <c r="M663" i="61"/>
  <c r="M664" i="61"/>
  <c r="M665" i="61"/>
  <c r="M666" i="61"/>
  <c r="M667" i="61"/>
  <c r="M671" i="61"/>
  <c r="M672" i="61"/>
  <c r="M673" i="61"/>
  <c r="M674" i="61"/>
  <c r="M675" i="61"/>
  <c r="M679" i="61"/>
  <c r="M680" i="61"/>
  <c r="M681" i="61"/>
  <c r="M682" i="61"/>
  <c r="AM5" i="34"/>
  <c r="AM7" i="34"/>
  <c r="AM11" i="34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09" i="61"/>
  <c r="AM29" i="34"/>
  <c r="L613" i="61"/>
  <c r="L614" i="61"/>
  <c r="L615" i="61"/>
  <c r="L616" i="61"/>
  <c r="L617" i="61"/>
  <c r="L618" i="61"/>
  <c r="L619" i="61"/>
  <c r="L620" i="61"/>
  <c r="L621" i="61"/>
  <c r="AM39" i="34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L638" i="61"/>
  <c r="AM54" i="34"/>
  <c r="L642" i="61"/>
  <c r="L643" i="61"/>
  <c r="L644" i="61"/>
  <c r="L645" i="61"/>
  <c r="L646" i="61"/>
  <c r="AM60" i="34"/>
  <c r="L650" i="61"/>
  <c r="L651" i="61"/>
  <c r="L652" i="61"/>
  <c r="L653" i="61"/>
  <c r="L657" i="61"/>
  <c r="L658" i="61"/>
  <c r="AM68" i="34"/>
  <c r="L662" i="61"/>
  <c r="L663" i="61"/>
  <c r="L664" i="61"/>
  <c r="L665" i="61"/>
  <c r="L666" i="61"/>
  <c r="L667" i="61"/>
  <c r="AM75" i="34"/>
  <c r="L671" i="61"/>
  <c r="L672" i="61"/>
  <c r="L673" i="61"/>
  <c r="L674" i="61"/>
  <c r="L675" i="61"/>
  <c r="L679" i="61"/>
  <c r="L680" i="61"/>
  <c r="L682" i="61"/>
  <c r="AM86" i="34"/>
  <c r="K629" i="61"/>
  <c r="K594" i="61"/>
  <c r="K595" i="61"/>
  <c r="K600" i="61"/>
  <c r="K601" i="61"/>
  <c r="K602" i="61"/>
  <c r="K603" i="61"/>
  <c r="K608" i="61"/>
  <c r="K609" i="61"/>
  <c r="K613" i="61"/>
  <c r="K618" i="61"/>
  <c r="K619" i="61"/>
  <c r="K620" i="61"/>
  <c r="K621" i="61"/>
  <c r="K628" i="61"/>
  <c r="K630" i="61"/>
  <c r="K631" i="61"/>
  <c r="K632" i="61"/>
  <c r="K636" i="61"/>
  <c r="K637" i="61"/>
  <c r="K638" i="61"/>
  <c r="K642" i="61"/>
  <c r="K646" i="61"/>
  <c r="K650" i="61"/>
  <c r="K651" i="61"/>
  <c r="K652" i="61"/>
  <c r="K658" i="61"/>
  <c r="K662" i="61"/>
  <c r="K663" i="61"/>
  <c r="K664" i="61"/>
  <c r="K671" i="61"/>
  <c r="K672" i="61"/>
  <c r="K673" i="61"/>
  <c r="K674" i="61"/>
  <c r="K680" i="61"/>
  <c r="K681" i="61"/>
  <c r="K682" i="61"/>
  <c r="AP49" i="39"/>
  <c r="AP113" i="39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4" i="61"/>
  <c r="M458" i="61"/>
  <c r="M459" i="61"/>
  <c r="M460" i="61"/>
  <c r="M461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8" i="61"/>
  <c r="M509" i="61"/>
  <c r="M510" i="61"/>
  <c r="M511" i="61"/>
  <c r="M515" i="61"/>
  <c r="M516" i="61"/>
  <c r="M517" i="61"/>
  <c r="M518" i="61"/>
  <c r="M519" i="61"/>
  <c r="M523" i="61"/>
  <c r="M524" i="61"/>
  <c r="M525" i="61"/>
  <c r="M526" i="61"/>
  <c r="M527" i="61"/>
  <c r="M528" i="61"/>
  <c r="M529" i="61"/>
  <c r="M530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49" i="61"/>
  <c r="M553" i="61"/>
  <c r="M554" i="61"/>
  <c r="M555" i="61"/>
  <c r="M556" i="61"/>
  <c r="M560" i="61"/>
  <c r="M561" i="61"/>
  <c r="M562" i="61"/>
  <c r="M563" i="61"/>
  <c r="M567" i="61"/>
  <c r="M568" i="61"/>
  <c r="M569" i="61"/>
  <c r="M570" i="61"/>
  <c r="M571" i="61"/>
  <c r="M575" i="61"/>
  <c r="M576" i="61"/>
  <c r="M577" i="61"/>
  <c r="M578" i="61"/>
  <c r="M579" i="61"/>
  <c r="M580" i="61"/>
  <c r="M581" i="61"/>
  <c r="M585" i="61"/>
  <c r="M586" i="61"/>
  <c r="M587" i="61"/>
  <c r="M588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4" i="61"/>
  <c r="L458" i="61"/>
  <c r="L459" i="61"/>
  <c r="L460" i="61"/>
  <c r="L461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P42" i="39"/>
  <c r="L481" i="61"/>
  <c r="L482" i="61"/>
  <c r="L483" i="61"/>
  <c r="L484" i="61"/>
  <c r="L485" i="61"/>
  <c r="L486" i="61"/>
  <c r="L487" i="61"/>
  <c r="L488" i="61"/>
  <c r="L489" i="61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AP65" i="39"/>
  <c r="L508" i="61"/>
  <c r="L509" i="61"/>
  <c r="L510" i="61"/>
  <c r="L511" i="61"/>
  <c r="L515" i="61"/>
  <c r="L516" i="61"/>
  <c r="L517" i="61"/>
  <c r="L518" i="61"/>
  <c r="L519" i="61"/>
  <c r="L523" i="61"/>
  <c r="L524" i="61"/>
  <c r="L525" i="61"/>
  <c r="L526" i="61"/>
  <c r="L527" i="61"/>
  <c r="L528" i="61"/>
  <c r="L529" i="61"/>
  <c r="L530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49" i="61"/>
  <c r="L553" i="61"/>
  <c r="L554" i="61"/>
  <c r="L555" i="61"/>
  <c r="L556" i="61"/>
  <c r="L560" i="61"/>
  <c r="R560" i="61" s="1"/>
  <c r="L561" i="61"/>
  <c r="L562" i="61"/>
  <c r="L563" i="61"/>
  <c r="L567" i="61"/>
  <c r="L568" i="61"/>
  <c r="L569" i="61"/>
  <c r="L570" i="61"/>
  <c r="L571" i="61"/>
  <c r="L575" i="61"/>
  <c r="L576" i="61"/>
  <c r="L577" i="61"/>
  <c r="L578" i="61"/>
  <c r="L579" i="61"/>
  <c r="L580" i="61"/>
  <c r="L581" i="61"/>
  <c r="L585" i="61"/>
  <c r="L586" i="61"/>
  <c r="L587" i="61"/>
  <c r="L588" i="61"/>
  <c r="K448" i="61"/>
  <c r="K495" i="61"/>
  <c r="K496" i="61"/>
  <c r="K553" i="61"/>
  <c r="K575" i="61"/>
  <c r="K440" i="61"/>
  <c r="K468" i="61"/>
  <c r="K504" i="61"/>
  <c r="K516" i="61"/>
  <c r="K544" i="61"/>
  <c r="K586" i="61"/>
  <c r="K438" i="61"/>
  <c r="K439" i="61"/>
  <c r="K443" i="61"/>
  <c r="K444" i="61"/>
  <c r="K446" i="61"/>
  <c r="K447" i="61"/>
  <c r="K451" i="61"/>
  <c r="K452" i="61"/>
  <c r="K454" i="61"/>
  <c r="K461" i="61"/>
  <c r="K466" i="61"/>
  <c r="K471" i="61"/>
  <c r="K472" i="61"/>
  <c r="K474" i="61"/>
  <c r="K475" i="61"/>
  <c r="K481" i="61"/>
  <c r="K482" i="61"/>
  <c r="K484" i="61"/>
  <c r="K485" i="61"/>
  <c r="K489" i="61"/>
  <c r="K494" i="61"/>
  <c r="K499" i="61"/>
  <c r="K500" i="61"/>
  <c r="K502" i="61"/>
  <c r="K503" i="61"/>
  <c r="K509" i="61"/>
  <c r="K510" i="61"/>
  <c r="K515" i="61"/>
  <c r="K519" i="61"/>
  <c r="K524" i="61"/>
  <c r="K525" i="61"/>
  <c r="K526" i="61"/>
  <c r="K529" i="61"/>
  <c r="K530" i="61"/>
  <c r="K534" i="61"/>
  <c r="K535" i="61"/>
  <c r="K539" i="61"/>
  <c r="K540" i="61"/>
  <c r="K542" i="61"/>
  <c r="K547" i="61"/>
  <c r="K548" i="61"/>
  <c r="K560" i="61"/>
  <c r="K562" i="61"/>
  <c r="K563" i="61"/>
  <c r="K569" i="61"/>
  <c r="K570" i="61"/>
  <c r="K576" i="61"/>
  <c r="K579" i="61"/>
  <c r="K580" i="61"/>
  <c r="K585" i="61"/>
  <c r="AN3" i="39"/>
  <c r="M183" i="61"/>
  <c r="M184" i="61"/>
  <c r="M185" i="61"/>
  <c r="M186" i="61"/>
  <c r="M187" i="61"/>
  <c r="M188" i="61"/>
  <c r="M189" i="61"/>
  <c r="M190" i="61"/>
  <c r="M191" i="61"/>
  <c r="M192" i="61"/>
  <c r="M193" i="61"/>
  <c r="M194" i="61"/>
  <c r="M195" i="61"/>
  <c r="M196" i="61"/>
  <c r="M197" i="61"/>
  <c r="M198" i="61"/>
  <c r="M199" i="61"/>
  <c r="M200" i="61"/>
  <c r="M201" i="61"/>
  <c r="M202" i="61"/>
  <c r="M203" i="61"/>
  <c r="M204" i="61"/>
  <c r="M205" i="61"/>
  <c r="M206" i="61"/>
  <c r="M207" i="61"/>
  <c r="M208" i="61"/>
  <c r="M209" i="61"/>
  <c r="M213" i="61"/>
  <c r="M214" i="61"/>
  <c r="M215" i="61"/>
  <c r="M216" i="61"/>
  <c r="M217" i="61"/>
  <c r="M218" i="61"/>
  <c r="M219" i="61"/>
  <c r="M220" i="61"/>
  <c r="M221" i="61"/>
  <c r="M222" i="61"/>
  <c r="M226" i="61"/>
  <c r="M227" i="61"/>
  <c r="M228" i="61"/>
  <c r="M229" i="61"/>
  <c r="M230" i="61"/>
  <c r="M231" i="61"/>
  <c r="M232" i="61"/>
  <c r="M233" i="61"/>
  <c r="M234" i="61"/>
  <c r="M235" i="61"/>
  <c r="M239" i="61"/>
  <c r="M240" i="61"/>
  <c r="M241" i="61"/>
  <c r="M242" i="61"/>
  <c r="M243" i="61"/>
  <c r="M244" i="61"/>
  <c r="M245" i="61"/>
  <c r="M246" i="61"/>
  <c r="M247" i="61"/>
  <c r="M248" i="61"/>
  <c r="M249" i="61"/>
  <c r="M250" i="61"/>
  <c r="M251" i="61"/>
  <c r="M252" i="61"/>
  <c r="M253" i="61"/>
  <c r="M257" i="61"/>
  <c r="M258" i="61"/>
  <c r="M259" i="61"/>
  <c r="M260" i="61"/>
  <c r="M261" i="61"/>
  <c r="M262" i="61"/>
  <c r="M263" i="61"/>
  <c r="M264" i="61"/>
  <c r="M268" i="61"/>
  <c r="M269" i="61"/>
  <c r="M270" i="61"/>
  <c r="M271" i="61"/>
  <c r="M272" i="61"/>
  <c r="M273" i="61"/>
  <c r="M274" i="61"/>
  <c r="M275" i="61"/>
  <c r="M276" i="61"/>
  <c r="M277" i="61"/>
  <c r="M278" i="61"/>
  <c r="M279" i="61"/>
  <c r="M280" i="61"/>
  <c r="M284" i="61"/>
  <c r="M285" i="61"/>
  <c r="M286" i="61"/>
  <c r="M287" i="61"/>
  <c r="M288" i="61"/>
  <c r="M292" i="61"/>
  <c r="M293" i="61"/>
  <c r="M294" i="61"/>
  <c r="M298" i="61"/>
  <c r="M299" i="61"/>
  <c r="M300" i="61"/>
  <c r="M301" i="61"/>
  <c r="M302" i="61"/>
  <c r="M303" i="61"/>
  <c r="M304" i="61"/>
  <c r="M305" i="61"/>
  <c r="M306" i="61"/>
  <c r="M307" i="61"/>
  <c r="M308" i="61"/>
  <c r="M312" i="61"/>
  <c r="M313" i="61"/>
  <c r="M314" i="61"/>
  <c r="M315" i="61"/>
  <c r="M316" i="61"/>
  <c r="M317" i="61"/>
  <c r="M318" i="61"/>
  <c r="M319" i="61"/>
  <c r="M320" i="61"/>
  <c r="M324" i="61"/>
  <c r="M325" i="61"/>
  <c r="M326" i="61"/>
  <c r="M327" i="61"/>
  <c r="M328" i="61"/>
  <c r="M329" i="61"/>
  <c r="M330" i="61"/>
  <c r="M331" i="61"/>
  <c r="M332" i="61"/>
  <c r="M333" i="61"/>
  <c r="M334" i="61"/>
  <c r="M335" i="61"/>
  <c r="M336" i="61"/>
  <c r="M337" i="61"/>
  <c r="M341" i="61"/>
  <c r="M342" i="61"/>
  <c r="M343" i="61"/>
  <c r="M344" i="61"/>
  <c r="M345" i="61"/>
  <c r="M346" i="61"/>
  <c r="M347" i="61"/>
  <c r="M348" i="61"/>
  <c r="M349" i="61"/>
  <c r="M350" i="61"/>
  <c r="M351" i="61"/>
  <c r="M352" i="61"/>
  <c r="M353" i="61"/>
  <c r="M354" i="61"/>
  <c r="M355" i="61"/>
  <c r="M356" i="61"/>
  <c r="M357" i="61"/>
  <c r="M358" i="61"/>
  <c r="M359" i="61"/>
  <c r="M363" i="61"/>
  <c r="M364" i="61"/>
  <c r="M365" i="61"/>
  <c r="M366" i="61"/>
  <c r="M367" i="61"/>
  <c r="M368" i="61"/>
  <c r="M369" i="61"/>
  <c r="M370" i="61"/>
  <c r="M374" i="61"/>
  <c r="M375" i="61"/>
  <c r="M376" i="61"/>
  <c r="M377" i="61"/>
  <c r="M378" i="61"/>
  <c r="M379" i="61"/>
  <c r="M380" i="61"/>
  <c r="M381" i="61"/>
  <c r="M382" i="61"/>
  <c r="M383" i="61"/>
  <c r="M384" i="61"/>
  <c r="M385" i="61"/>
  <c r="M389" i="61"/>
  <c r="M390" i="61"/>
  <c r="M391" i="61"/>
  <c r="M392" i="61"/>
  <c r="M396" i="61"/>
  <c r="M397" i="61"/>
  <c r="M398" i="61"/>
  <c r="M402" i="61"/>
  <c r="M403" i="61"/>
  <c r="M404" i="61"/>
  <c r="M405" i="61"/>
  <c r="M406" i="61"/>
  <c r="M407" i="61"/>
  <c r="M408" i="61"/>
  <c r="M409" i="61"/>
  <c r="M413" i="61"/>
  <c r="M414" i="61"/>
  <c r="M415" i="61"/>
  <c r="M429" i="61"/>
  <c r="M430" i="61"/>
  <c r="M431" i="61"/>
  <c r="L183" i="61"/>
  <c r="L184" i="61"/>
  <c r="L185" i="61"/>
  <c r="L186" i="61"/>
  <c r="L187" i="61"/>
  <c r="L188" i="61"/>
  <c r="L189" i="61"/>
  <c r="L190" i="61"/>
  <c r="L191" i="61"/>
  <c r="L192" i="61"/>
  <c r="L193" i="61"/>
  <c r="L194" i="61"/>
  <c r="L195" i="61"/>
  <c r="L196" i="61"/>
  <c r="L197" i="61"/>
  <c r="L198" i="61"/>
  <c r="L199" i="61"/>
  <c r="L200" i="61"/>
  <c r="L201" i="61"/>
  <c r="L202" i="61"/>
  <c r="L203" i="61"/>
  <c r="L204" i="61"/>
  <c r="L205" i="61"/>
  <c r="L206" i="61"/>
  <c r="L207" i="61"/>
  <c r="L208" i="61"/>
  <c r="L209" i="61"/>
  <c r="L213" i="61"/>
  <c r="L214" i="61"/>
  <c r="L215" i="61"/>
  <c r="L216" i="61"/>
  <c r="L217" i="61"/>
  <c r="L218" i="61"/>
  <c r="L219" i="61"/>
  <c r="L220" i="61"/>
  <c r="L221" i="61"/>
  <c r="L222" i="61"/>
  <c r="L226" i="61"/>
  <c r="L227" i="61"/>
  <c r="L228" i="61"/>
  <c r="L229" i="61"/>
  <c r="L230" i="61"/>
  <c r="L231" i="61"/>
  <c r="L232" i="61"/>
  <c r="L233" i="61"/>
  <c r="L234" i="61"/>
  <c r="L235" i="61"/>
  <c r="L239" i="61"/>
  <c r="L240" i="61"/>
  <c r="L241" i="61"/>
  <c r="L242" i="61"/>
  <c r="L243" i="61"/>
  <c r="L244" i="61"/>
  <c r="L245" i="61"/>
  <c r="L246" i="61"/>
  <c r="L247" i="61"/>
  <c r="L248" i="61"/>
  <c r="L249" i="61"/>
  <c r="L250" i="61"/>
  <c r="L251" i="61"/>
  <c r="L252" i="61"/>
  <c r="L253" i="61"/>
  <c r="L257" i="61"/>
  <c r="L258" i="61"/>
  <c r="L259" i="61"/>
  <c r="L260" i="61"/>
  <c r="L261" i="61"/>
  <c r="L262" i="61"/>
  <c r="L263" i="61"/>
  <c r="L264" i="61"/>
  <c r="L268" i="61"/>
  <c r="L269" i="61"/>
  <c r="L270" i="61"/>
  <c r="L271" i="61"/>
  <c r="L272" i="61"/>
  <c r="L273" i="61"/>
  <c r="L274" i="61"/>
  <c r="L275" i="61"/>
  <c r="L276" i="61"/>
  <c r="L277" i="61"/>
  <c r="L278" i="61"/>
  <c r="L279" i="61"/>
  <c r="L280" i="61"/>
  <c r="L284" i="61"/>
  <c r="L285" i="61"/>
  <c r="L286" i="61"/>
  <c r="L287" i="61"/>
  <c r="L288" i="61"/>
  <c r="L292" i="61"/>
  <c r="L293" i="61"/>
  <c r="L294" i="61"/>
  <c r="L298" i="61"/>
  <c r="L299" i="61"/>
  <c r="L300" i="61"/>
  <c r="L301" i="61"/>
  <c r="L302" i="61"/>
  <c r="L303" i="61"/>
  <c r="L304" i="61"/>
  <c r="L305" i="61"/>
  <c r="L306" i="61"/>
  <c r="L307" i="61"/>
  <c r="L308" i="61"/>
  <c r="L312" i="61"/>
  <c r="L313" i="61"/>
  <c r="L314" i="61"/>
  <c r="L315" i="61"/>
  <c r="L316" i="61"/>
  <c r="L317" i="61"/>
  <c r="L318" i="61"/>
  <c r="L319" i="61"/>
  <c r="L320" i="61"/>
  <c r="L324" i="61"/>
  <c r="L325" i="61"/>
  <c r="L326" i="61"/>
  <c r="L327" i="61"/>
  <c r="L328" i="61"/>
  <c r="L329" i="61"/>
  <c r="L330" i="61"/>
  <c r="L331" i="61"/>
  <c r="L332" i="61"/>
  <c r="L333" i="61"/>
  <c r="L334" i="61"/>
  <c r="L335" i="61"/>
  <c r="L336" i="61"/>
  <c r="L337" i="61"/>
  <c r="L341" i="61"/>
  <c r="L342" i="61"/>
  <c r="L343" i="61"/>
  <c r="L344" i="61"/>
  <c r="L345" i="61"/>
  <c r="L346" i="61"/>
  <c r="L347" i="61"/>
  <c r="L348" i="61"/>
  <c r="L349" i="61"/>
  <c r="L350" i="61"/>
  <c r="L351" i="61"/>
  <c r="L352" i="61"/>
  <c r="L353" i="61"/>
  <c r="L354" i="61"/>
  <c r="L355" i="61"/>
  <c r="L356" i="61"/>
  <c r="L357" i="61"/>
  <c r="L358" i="61"/>
  <c r="L359" i="61"/>
  <c r="L363" i="61"/>
  <c r="L364" i="61"/>
  <c r="L365" i="61"/>
  <c r="L366" i="61"/>
  <c r="L367" i="61"/>
  <c r="L368" i="61"/>
  <c r="L369" i="61"/>
  <c r="L370" i="61"/>
  <c r="L374" i="61"/>
  <c r="L375" i="61"/>
  <c r="L376" i="61"/>
  <c r="L377" i="61"/>
  <c r="L378" i="61"/>
  <c r="L379" i="61"/>
  <c r="L380" i="61"/>
  <c r="L381" i="61"/>
  <c r="L382" i="61"/>
  <c r="L383" i="61"/>
  <c r="L384" i="61"/>
  <c r="L385" i="61"/>
  <c r="L389" i="61"/>
  <c r="L390" i="61"/>
  <c r="L391" i="61"/>
  <c r="L392" i="61"/>
  <c r="L396" i="61"/>
  <c r="L397" i="61"/>
  <c r="L398" i="61"/>
  <c r="L402" i="61"/>
  <c r="L403" i="61"/>
  <c r="L404" i="61"/>
  <c r="L405" i="61"/>
  <c r="L406" i="61"/>
  <c r="L407" i="61"/>
  <c r="L408" i="61"/>
  <c r="L409" i="61"/>
  <c r="L413" i="61"/>
  <c r="L414" i="61"/>
  <c r="L415" i="61"/>
  <c r="Q415" i="61" s="1"/>
  <c r="L429" i="61"/>
  <c r="L430" i="61"/>
  <c r="L431" i="61"/>
  <c r="K219" i="61"/>
  <c r="K228" i="61"/>
  <c r="K368" i="61"/>
  <c r="K376" i="61"/>
  <c r="K294" i="61"/>
  <c r="K185" i="61"/>
  <c r="K187" i="61"/>
  <c r="K192" i="61"/>
  <c r="K195" i="61"/>
  <c r="K200" i="61"/>
  <c r="K203" i="61"/>
  <c r="K208" i="61"/>
  <c r="K213" i="61"/>
  <c r="K221" i="61"/>
  <c r="K231" i="61"/>
  <c r="K241" i="61"/>
  <c r="K245" i="61"/>
  <c r="K248" i="61"/>
  <c r="K258" i="61"/>
  <c r="K263" i="61"/>
  <c r="K268" i="61"/>
  <c r="K273" i="61"/>
  <c r="K276" i="61"/>
  <c r="K286" i="61"/>
  <c r="K298" i="61"/>
  <c r="K303" i="61"/>
  <c r="K306" i="61"/>
  <c r="K313" i="61"/>
  <c r="K316" i="61"/>
  <c r="K326" i="61"/>
  <c r="K332" i="61"/>
  <c r="K334" i="61"/>
  <c r="K341" i="61"/>
  <c r="K344" i="61"/>
  <c r="K349" i="61"/>
  <c r="K352" i="61"/>
  <c r="K357" i="61"/>
  <c r="K370" i="61"/>
  <c r="K379" i="61"/>
  <c r="K384" i="61"/>
  <c r="K389" i="61"/>
  <c r="K396" i="61"/>
  <c r="K407" i="61"/>
  <c r="K409" i="61"/>
  <c r="K431" i="61"/>
  <c r="K1014" i="61" l="1"/>
  <c r="K912" i="61"/>
  <c r="K1059" i="61"/>
  <c r="K1039" i="61"/>
  <c r="K1013" i="61"/>
  <c r="K995" i="61"/>
  <c r="K975" i="61"/>
  <c r="K911" i="61"/>
  <c r="K903" i="61"/>
  <c r="K1050" i="61"/>
  <c r="K1032" i="61"/>
  <c r="K1004" i="61"/>
  <c r="K986" i="61"/>
  <c r="K958" i="61"/>
  <c r="K932" i="61"/>
  <c r="K922" i="61"/>
  <c r="K896" i="61"/>
  <c r="K1049" i="61"/>
  <c r="K1021" i="61"/>
  <c r="K1003" i="61"/>
  <c r="K985" i="61"/>
  <c r="K967" i="61"/>
  <c r="K947" i="61"/>
  <c r="K939" i="61"/>
  <c r="K921" i="61"/>
  <c r="K895" i="61"/>
  <c r="K1022" i="61"/>
  <c r="K996" i="61"/>
  <c r="K968" i="61"/>
  <c r="K940" i="61"/>
  <c r="K904" i="61"/>
  <c r="K1027" i="61"/>
  <c r="K983" i="61"/>
  <c r="K945" i="61"/>
  <c r="K909" i="61"/>
  <c r="K1056" i="61"/>
  <c r="K1046" i="61"/>
  <c r="K1036" i="61"/>
  <c r="K1026" i="61"/>
  <c r="K1018" i="61"/>
  <c r="K1008" i="61"/>
  <c r="K1000" i="61"/>
  <c r="K992" i="61"/>
  <c r="K982" i="61"/>
  <c r="K972" i="61"/>
  <c r="K964" i="61"/>
  <c r="K954" i="61"/>
  <c r="K944" i="61"/>
  <c r="K936" i="61"/>
  <c r="K926" i="61"/>
  <c r="K916" i="61"/>
  <c r="K908" i="61"/>
  <c r="K900" i="61"/>
  <c r="K1037" i="61"/>
  <c r="K993" i="61"/>
  <c r="K955" i="61"/>
  <c r="K917" i="61"/>
  <c r="K106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63" i="61"/>
  <c r="K1043" i="61"/>
  <c r="K1023" i="61"/>
  <c r="K1005" i="61"/>
  <c r="K987" i="61"/>
  <c r="K969" i="61"/>
  <c r="K897" i="61"/>
  <c r="AQ64" i="30"/>
  <c r="K1057" i="61"/>
  <c r="K973" i="61"/>
  <c r="K937" i="61"/>
  <c r="K901" i="61"/>
  <c r="K1047" i="61"/>
  <c r="K1019" i="61"/>
  <c r="K1001" i="61"/>
  <c r="K965" i="61"/>
  <c r="K927" i="61"/>
  <c r="AQ146" i="30"/>
  <c r="AK178" i="32"/>
  <c r="K867" i="61"/>
  <c r="K817" i="61"/>
  <c r="AK190" i="32"/>
  <c r="AK182" i="32"/>
  <c r="AK78" i="32"/>
  <c r="AK46" i="32"/>
  <c r="AK22" i="32"/>
  <c r="AK14" i="32"/>
  <c r="AK6" i="32"/>
  <c r="AK146" i="32"/>
  <c r="AK186" i="32"/>
  <c r="AK106" i="32"/>
  <c r="AK90" i="32"/>
  <c r="K884" i="61"/>
  <c r="K87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16" i="61"/>
  <c r="K706" i="61"/>
  <c r="K698" i="61"/>
  <c r="K690" i="61"/>
  <c r="AK58" i="32"/>
  <c r="AK170" i="32"/>
  <c r="AK82" i="32"/>
  <c r="AK154" i="32"/>
  <c r="AK74" i="32"/>
  <c r="K887" i="61"/>
  <c r="K827" i="61"/>
  <c r="K799" i="61"/>
  <c r="K779" i="61"/>
  <c r="K759" i="61"/>
  <c r="K739" i="61"/>
  <c r="K693" i="61"/>
  <c r="AK156" i="32"/>
  <c r="AK20" i="32"/>
  <c r="K886" i="61"/>
  <c r="K866" i="61"/>
  <c r="K842" i="61"/>
  <c r="K826" i="61"/>
  <c r="K806" i="61"/>
  <c r="K786" i="61"/>
  <c r="K758" i="61"/>
  <c r="K738" i="61"/>
  <c r="K718" i="61"/>
  <c r="K700" i="61"/>
  <c r="AK91" i="32"/>
  <c r="AK11" i="32"/>
  <c r="AK138" i="32"/>
  <c r="AK4" i="32"/>
  <c r="AK122" i="32"/>
  <c r="AK42" i="32"/>
  <c r="K877" i="61"/>
  <c r="K807" i="61"/>
  <c r="K787" i="61"/>
  <c r="K771" i="61"/>
  <c r="K749" i="61"/>
  <c r="K731" i="61"/>
  <c r="K709" i="61"/>
  <c r="K701" i="61"/>
  <c r="AK164" i="32"/>
  <c r="AK52" i="32"/>
  <c r="AK12" i="32"/>
  <c r="K876" i="61"/>
  <c r="K854" i="61"/>
  <c r="K834" i="61"/>
  <c r="K816" i="61"/>
  <c r="K778" i="61"/>
  <c r="K748" i="61"/>
  <c r="K730" i="61"/>
  <c r="K708" i="61"/>
  <c r="K692" i="61"/>
  <c r="AK115" i="32"/>
  <c r="AK19" i="32"/>
  <c r="AK50" i="32"/>
  <c r="AK114" i="32"/>
  <c r="AK26" i="32"/>
  <c r="AM6" i="34"/>
  <c r="AM12" i="34"/>
  <c r="AM35" i="34"/>
  <c r="AM10" i="34"/>
  <c r="AM4" i="34"/>
  <c r="AM81" i="34"/>
  <c r="AM65" i="34"/>
  <c r="AM9" i="34"/>
  <c r="K614" i="61"/>
  <c r="K604" i="61"/>
  <c r="K596" i="61"/>
  <c r="AM67" i="34"/>
  <c r="AM27" i="34"/>
  <c r="AM83" i="34"/>
  <c r="K666" i="61"/>
  <c r="K644" i="61"/>
  <c r="K634" i="61"/>
  <c r="K626" i="61"/>
  <c r="K616" i="61"/>
  <c r="K606" i="61"/>
  <c r="K598" i="61"/>
  <c r="AM8" i="34"/>
  <c r="AM51" i="34"/>
  <c r="AM19" i="34"/>
  <c r="AM59" i="34"/>
  <c r="K675" i="61"/>
  <c r="K665" i="61"/>
  <c r="K653" i="61"/>
  <c r="K643" i="61"/>
  <c r="K633" i="61"/>
  <c r="K625" i="61"/>
  <c r="K615" i="61"/>
  <c r="K605" i="61"/>
  <c r="K597" i="61"/>
  <c r="K679" i="61"/>
  <c r="K667" i="61"/>
  <c r="K657" i="61"/>
  <c r="K645" i="61"/>
  <c r="K635" i="61"/>
  <c r="K627" i="61"/>
  <c r="K617" i="61"/>
  <c r="K607" i="61"/>
  <c r="K599" i="61"/>
  <c r="AM43" i="34"/>
  <c r="AP26" i="39"/>
  <c r="AP89" i="39"/>
  <c r="K543" i="61"/>
  <c r="K467" i="61"/>
  <c r="AP73" i="39"/>
  <c r="AP9" i="39"/>
  <c r="AP90" i="39"/>
  <c r="AP112" i="39"/>
  <c r="AP25" i="39"/>
  <c r="K554" i="61"/>
  <c r="K536" i="61"/>
  <c r="K486" i="61"/>
  <c r="K476" i="61"/>
  <c r="K458" i="61"/>
  <c r="AP130" i="39"/>
  <c r="AP66" i="39"/>
  <c r="AP129" i="39"/>
  <c r="AP121" i="39"/>
  <c r="AP57" i="39"/>
  <c r="AP114" i="39"/>
  <c r="AP50" i="39"/>
  <c r="AP72" i="39"/>
  <c r="AP8" i="39"/>
  <c r="K588" i="61"/>
  <c r="K568" i="61"/>
  <c r="K546" i="61"/>
  <c r="K528" i="61"/>
  <c r="K498" i="61"/>
  <c r="K460" i="61"/>
  <c r="K442" i="61"/>
  <c r="AP126" i="39"/>
  <c r="AP102" i="39"/>
  <c r="AP98" i="39"/>
  <c r="AP80" i="39"/>
  <c r="AP34" i="39"/>
  <c r="AP16" i="39"/>
  <c r="AP23" i="39"/>
  <c r="AP120" i="39"/>
  <c r="AP97" i="39"/>
  <c r="AP74" i="39"/>
  <c r="AP56" i="39"/>
  <c r="AP33" i="39"/>
  <c r="AP10" i="39"/>
  <c r="AP96" i="39"/>
  <c r="AP32" i="39"/>
  <c r="K556" i="61"/>
  <c r="K518" i="61"/>
  <c r="K488" i="61"/>
  <c r="K450" i="61"/>
  <c r="AP118" i="39"/>
  <c r="AP70" i="39"/>
  <c r="K587" i="61"/>
  <c r="K577" i="61"/>
  <c r="K555" i="61"/>
  <c r="K537" i="61"/>
  <c r="K517" i="61"/>
  <c r="K497" i="61"/>
  <c r="K477" i="61"/>
  <c r="K459" i="61"/>
  <c r="K441" i="61"/>
  <c r="AP85" i="39"/>
  <c r="AP106" i="39"/>
  <c r="AP88" i="39"/>
  <c r="AP24" i="39"/>
  <c r="AP76" i="39"/>
  <c r="AP52" i="39"/>
  <c r="AP28" i="39"/>
  <c r="AP128" i="39"/>
  <c r="AP105" i="39"/>
  <c r="AP82" i="39"/>
  <c r="AP64" i="39"/>
  <c r="AP41" i="39"/>
  <c r="AP18" i="39"/>
  <c r="K578" i="61"/>
  <c r="K538" i="61"/>
  <c r="K508" i="61"/>
  <c r="K470" i="61"/>
  <c r="AP48" i="39"/>
  <c r="K567" i="61"/>
  <c r="K545" i="61"/>
  <c r="K527" i="61"/>
  <c r="K487" i="61"/>
  <c r="K469" i="61"/>
  <c r="K449" i="61"/>
  <c r="K581" i="61"/>
  <c r="K571" i="61"/>
  <c r="K561" i="61"/>
  <c r="K549" i="61"/>
  <c r="K541" i="61"/>
  <c r="K523" i="61"/>
  <c r="K511" i="61"/>
  <c r="K501" i="61"/>
  <c r="K493" i="61"/>
  <c r="K483" i="61"/>
  <c r="K473" i="61"/>
  <c r="K465" i="61"/>
  <c r="K453" i="61"/>
  <c r="K445" i="61"/>
  <c r="K437" i="61"/>
  <c r="AP107" i="39"/>
  <c r="AP122" i="39"/>
  <c r="AP104" i="39"/>
  <c r="AP81" i="39"/>
  <c r="AP58" i="39"/>
  <c r="AP40" i="39"/>
  <c r="AP17" i="39"/>
  <c r="K408" i="61"/>
  <c r="K398" i="61"/>
  <c r="K378" i="61"/>
  <c r="K369" i="61"/>
  <c r="K359" i="61"/>
  <c r="K351" i="61"/>
  <c r="K343" i="61"/>
  <c r="K333" i="61"/>
  <c r="K325" i="61"/>
  <c r="K315" i="61"/>
  <c r="K305" i="61"/>
  <c r="K285" i="61"/>
  <c r="K275" i="61"/>
  <c r="K257" i="61"/>
  <c r="K247" i="61"/>
  <c r="K240" i="61"/>
  <c r="K230" i="61"/>
  <c r="K220" i="61"/>
  <c r="K202" i="61"/>
  <c r="K194" i="61"/>
  <c r="K186" i="61"/>
  <c r="K397" i="61"/>
  <c r="K385" i="61"/>
  <c r="K377" i="61"/>
  <c r="K358" i="61"/>
  <c r="K350" i="61"/>
  <c r="K342" i="61"/>
  <c r="K324" i="61"/>
  <c r="K314" i="61"/>
  <c r="K304" i="61"/>
  <c r="K284" i="61"/>
  <c r="K274" i="61"/>
  <c r="K264" i="61"/>
  <c r="K246" i="61"/>
  <c r="K239" i="61"/>
  <c r="K229" i="61"/>
  <c r="K209" i="61"/>
  <c r="K201" i="61"/>
  <c r="K193" i="61"/>
  <c r="K406" i="61"/>
  <c r="K367" i="61"/>
  <c r="K331" i="61"/>
  <c r="K293" i="61"/>
  <c r="K253" i="61"/>
  <c r="K218" i="61"/>
  <c r="K184" i="61"/>
  <c r="K413" i="61"/>
  <c r="K403" i="61"/>
  <c r="K391" i="61"/>
  <c r="K381" i="61"/>
  <c r="K374" i="61"/>
  <c r="K364" i="61"/>
  <c r="K354" i="61"/>
  <c r="K346" i="61"/>
  <c r="K336" i="61"/>
  <c r="K328" i="61"/>
  <c r="K318" i="61"/>
  <c r="K308" i="61"/>
  <c r="K300" i="61"/>
  <c r="K288" i="61"/>
  <c r="K278" i="61"/>
  <c r="K270" i="61"/>
  <c r="K260" i="61"/>
  <c r="K250" i="61"/>
  <c r="K243" i="61"/>
  <c r="K233" i="61"/>
  <c r="K215" i="61"/>
  <c r="K205" i="61"/>
  <c r="K197" i="61"/>
  <c r="K189" i="61"/>
  <c r="K430" i="61"/>
  <c r="K415" i="61"/>
  <c r="K405" i="61"/>
  <c r="K383" i="61"/>
  <c r="K375" i="61"/>
  <c r="K366" i="61"/>
  <c r="K356" i="61"/>
  <c r="K348" i="61"/>
  <c r="K330" i="61"/>
  <c r="K320" i="61"/>
  <c r="K312" i="61"/>
  <c r="K302" i="61"/>
  <c r="K292" i="61"/>
  <c r="K280" i="61"/>
  <c r="K272" i="61"/>
  <c r="K262" i="61"/>
  <c r="K252" i="61"/>
  <c r="K244" i="61"/>
  <c r="K235" i="61"/>
  <c r="K227" i="61"/>
  <c r="K217" i="61"/>
  <c r="K207" i="61"/>
  <c r="K199" i="61"/>
  <c r="K191" i="61"/>
  <c r="K183" i="61"/>
  <c r="K402" i="61"/>
  <c r="K390" i="61"/>
  <c r="K380" i="61"/>
  <c r="K363" i="61"/>
  <c r="K353" i="61"/>
  <c r="K345" i="61"/>
  <c r="K335" i="61"/>
  <c r="K327" i="61"/>
  <c r="K317" i="61"/>
  <c r="K307" i="61"/>
  <c r="K299" i="61"/>
  <c r="K287" i="61"/>
  <c r="K277" i="61"/>
  <c r="K269" i="61"/>
  <c r="K259" i="61"/>
  <c r="K249" i="61"/>
  <c r="K242" i="61"/>
  <c r="K232" i="61"/>
  <c r="K222" i="61"/>
  <c r="K214" i="61"/>
  <c r="K204" i="61"/>
  <c r="K196" i="61"/>
  <c r="K188" i="61"/>
  <c r="K429" i="61"/>
  <c r="K414" i="61"/>
  <c r="K404" i="61"/>
  <c r="K392" i="61"/>
  <c r="K382" i="61"/>
  <c r="K365" i="61"/>
  <c r="K355" i="61"/>
  <c r="K347" i="61"/>
  <c r="K337" i="61"/>
  <c r="K329" i="61"/>
  <c r="K319" i="61"/>
  <c r="K301" i="61"/>
  <c r="K279" i="61"/>
  <c r="K271" i="61"/>
  <c r="K261" i="61"/>
  <c r="K251" i="61"/>
  <c r="K234" i="61"/>
  <c r="K226" i="61"/>
  <c r="K216" i="61"/>
  <c r="K206" i="61"/>
  <c r="K198" i="61"/>
  <c r="K190" i="61"/>
  <c r="K1058" i="61"/>
  <c r="K1048" i="61"/>
  <c r="K1038" i="61"/>
  <c r="K1028" i="61"/>
  <c r="K1020" i="61"/>
  <c r="K1012" i="61"/>
  <c r="K1002" i="61"/>
  <c r="K994" i="61"/>
  <c r="K984" i="61"/>
  <c r="K974" i="61"/>
  <c r="K966" i="61"/>
  <c r="K956" i="61"/>
  <c r="K946" i="61"/>
  <c r="K938" i="61"/>
  <c r="K928" i="61"/>
  <c r="K910" i="61"/>
  <c r="K902" i="61"/>
  <c r="K894" i="61"/>
  <c r="AQ29" i="30"/>
  <c r="AQ128" i="30"/>
  <c r="AQ82" i="30"/>
  <c r="K1052" i="61"/>
  <c r="K1034" i="61"/>
  <c r="K1016" i="61"/>
  <c r="K998" i="61"/>
  <c r="K980" i="61"/>
  <c r="K962" i="61"/>
  <c r="AQ89" i="30"/>
  <c r="AQ18" i="30"/>
  <c r="K1051" i="61"/>
  <c r="K1033" i="61"/>
  <c r="K1015" i="61"/>
  <c r="K997" i="61"/>
  <c r="K979" i="61"/>
  <c r="K951" i="61"/>
  <c r="K941" i="61"/>
  <c r="K933" i="61"/>
  <c r="K923" i="61"/>
  <c r="K905" i="61"/>
  <c r="AQ145" i="30"/>
  <c r="AQ122" i="30"/>
  <c r="AQ104" i="30"/>
  <c r="AQ81" i="30"/>
  <c r="AQ58" i="30"/>
  <c r="AQ40" i="30"/>
  <c r="AQ17" i="30"/>
  <c r="K952" i="61"/>
  <c r="K942" i="61"/>
  <c r="K934" i="61"/>
  <c r="K924" i="61"/>
  <c r="K914" i="61"/>
  <c r="K906" i="61"/>
  <c r="K898" i="61"/>
  <c r="AQ151" i="30"/>
  <c r="AQ135" i="30"/>
  <c r="AQ79" i="30"/>
  <c r="AQ55" i="30"/>
  <c r="AQ144" i="30"/>
  <c r="AQ121" i="30"/>
  <c r="AQ98" i="30"/>
  <c r="AQ80" i="30"/>
  <c r="AQ57" i="30"/>
  <c r="AQ34" i="30"/>
  <c r="AQ16" i="30"/>
  <c r="AQ105" i="30"/>
  <c r="AQ41" i="30"/>
  <c r="AQ138" i="30"/>
  <c r="AQ120" i="30"/>
  <c r="AQ97" i="30"/>
  <c r="AQ56" i="30"/>
  <c r="AQ33" i="30"/>
  <c r="AQ10" i="30"/>
  <c r="AQ137" i="30"/>
  <c r="AQ114" i="30"/>
  <c r="AQ96" i="30"/>
  <c r="AQ73" i="30"/>
  <c r="AQ50" i="30"/>
  <c r="AQ32" i="30"/>
  <c r="AQ9" i="30"/>
  <c r="AQ74" i="30"/>
  <c r="AQ126" i="30"/>
  <c r="AQ38" i="30"/>
  <c r="AQ154" i="30"/>
  <c r="AQ136" i="30"/>
  <c r="AQ113" i="30"/>
  <c r="AQ90" i="30"/>
  <c r="AQ72" i="30"/>
  <c r="AQ49" i="30"/>
  <c r="AQ26" i="30"/>
  <c r="AQ8" i="30"/>
  <c r="AQ153" i="30"/>
  <c r="AQ130" i="30"/>
  <c r="AQ112" i="30"/>
  <c r="AQ66" i="30"/>
  <c r="AQ48" i="30"/>
  <c r="AQ25" i="30"/>
  <c r="AQ152" i="30"/>
  <c r="AQ129" i="30"/>
  <c r="AQ106" i="30"/>
  <c r="AQ88" i="30"/>
  <c r="AQ65" i="30"/>
  <c r="AQ42" i="30"/>
  <c r="AQ24" i="30"/>
  <c r="R1059" i="61"/>
  <c r="Q1059" i="61"/>
  <c r="AQ143" i="30"/>
  <c r="AQ127" i="30"/>
  <c r="AQ119" i="30"/>
  <c r="AQ111" i="30"/>
  <c r="AQ103" i="30"/>
  <c r="AQ95" i="30"/>
  <c r="AQ87" i="30"/>
  <c r="AQ71" i="30"/>
  <c r="AQ63" i="30"/>
  <c r="AQ47" i="30"/>
  <c r="AQ39" i="30"/>
  <c r="AQ31" i="30"/>
  <c r="AQ23" i="30"/>
  <c r="AQ15" i="30"/>
  <c r="AQ7" i="30"/>
  <c r="AQ150" i="30"/>
  <c r="AQ142" i="30"/>
  <c r="AQ134" i="30"/>
  <c r="AQ118" i="30"/>
  <c r="AQ110" i="30"/>
  <c r="AQ102" i="30"/>
  <c r="AQ94" i="30"/>
  <c r="AQ86" i="30"/>
  <c r="AQ78" i="30"/>
  <c r="AQ70" i="30"/>
  <c r="AQ62" i="30"/>
  <c r="AQ54" i="30"/>
  <c r="AQ46" i="30"/>
  <c r="AQ30" i="30"/>
  <c r="AQ22" i="30"/>
  <c r="AQ14" i="30"/>
  <c r="AQ6" i="30"/>
  <c r="AQ149" i="30"/>
  <c r="AQ133" i="30"/>
  <c r="AQ117" i="30"/>
  <c r="AQ101" i="30"/>
  <c r="AQ85" i="30"/>
  <c r="AQ69" i="30"/>
  <c r="AQ37" i="30"/>
  <c r="AQ148" i="30"/>
  <c r="AQ140" i="30"/>
  <c r="AQ132" i="30"/>
  <c r="AQ124" i="30"/>
  <c r="AQ116" i="30"/>
  <c r="AQ100" i="30"/>
  <c r="AQ92" i="30"/>
  <c r="AQ84" i="30"/>
  <c r="AQ76" i="30"/>
  <c r="AQ68" i="30"/>
  <c r="AQ60" i="30"/>
  <c r="AQ52" i="30"/>
  <c r="AQ44" i="30"/>
  <c r="AQ36" i="30"/>
  <c r="AQ28" i="30"/>
  <c r="AQ20" i="30"/>
  <c r="AQ12" i="30"/>
  <c r="AQ141" i="30"/>
  <c r="AQ125" i="30"/>
  <c r="AQ109" i="30"/>
  <c r="AQ93" i="30"/>
  <c r="AQ77" i="30"/>
  <c r="AQ61" i="30"/>
  <c r="AQ53" i="30"/>
  <c r="AQ45" i="30"/>
  <c r="AQ21" i="30"/>
  <c r="AQ13" i="30"/>
  <c r="AQ5" i="30"/>
  <c r="K957" i="61"/>
  <c r="AQ147" i="30"/>
  <c r="AQ139" i="30"/>
  <c r="AQ131" i="30"/>
  <c r="AQ123" i="30"/>
  <c r="AQ115" i="30"/>
  <c r="AQ107" i="30"/>
  <c r="AQ99" i="30"/>
  <c r="AQ91" i="30"/>
  <c r="AQ83" i="30"/>
  <c r="AQ75" i="30"/>
  <c r="AQ67" i="30"/>
  <c r="AQ59" i="30"/>
  <c r="AQ51" i="30"/>
  <c r="AQ43" i="30"/>
  <c r="AQ35" i="30"/>
  <c r="AQ27" i="30"/>
  <c r="AQ19" i="30"/>
  <c r="AQ11" i="30"/>
  <c r="AK129" i="32"/>
  <c r="AK33" i="32"/>
  <c r="AK185" i="32"/>
  <c r="AK25" i="32"/>
  <c r="AF3" i="32"/>
  <c r="AK125" i="32"/>
  <c r="AK109" i="32"/>
  <c r="AK21" i="32"/>
  <c r="AK13" i="32"/>
  <c r="AK5" i="32"/>
  <c r="AK177" i="32"/>
  <c r="AK145" i="32"/>
  <c r="AK113" i="32"/>
  <c r="AK81" i="32"/>
  <c r="AK49" i="32"/>
  <c r="AK97" i="32"/>
  <c r="AK153" i="32"/>
  <c r="AK137" i="32"/>
  <c r="AK105" i="32"/>
  <c r="AK73" i="32"/>
  <c r="AK41" i="32"/>
  <c r="AK161" i="32"/>
  <c r="AK65" i="32"/>
  <c r="AK121" i="32"/>
  <c r="AK89" i="32"/>
  <c r="K885" i="61"/>
  <c r="K875" i="61"/>
  <c r="K865" i="61"/>
  <c r="K853" i="61"/>
  <c r="K841" i="61"/>
  <c r="K833" i="61"/>
  <c r="K825" i="61"/>
  <c r="K815" i="61"/>
  <c r="K805" i="61"/>
  <c r="K795" i="61"/>
  <c r="K785" i="61"/>
  <c r="K777" i="61"/>
  <c r="K767" i="61"/>
  <c r="K757" i="61"/>
  <c r="K747" i="61"/>
  <c r="K737" i="61"/>
  <c r="K729" i="61"/>
  <c r="K717" i="61"/>
  <c r="K707" i="61"/>
  <c r="K699" i="61"/>
  <c r="K691" i="61"/>
  <c r="AK162" i="32"/>
  <c r="AK130" i="32"/>
  <c r="AK98" i="32"/>
  <c r="AK66" i="32"/>
  <c r="AK34" i="32"/>
  <c r="AK176" i="32"/>
  <c r="AK152" i="32"/>
  <c r="AK128" i="32"/>
  <c r="AK104" i="32"/>
  <c r="AK88" i="32"/>
  <c r="AK64" i="32"/>
  <c r="AK48" i="32"/>
  <c r="AK40" i="32"/>
  <c r="AK32" i="32"/>
  <c r="AK183" i="32"/>
  <c r="AK167" i="32"/>
  <c r="AK159" i="32"/>
  <c r="AK151" i="32"/>
  <c r="AK143" i="32"/>
  <c r="AK135" i="32"/>
  <c r="AK127" i="32"/>
  <c r="AK119" i="32"/>
  <c r="AK111" i="32"/>
  <c r="AK103" i="32"/>
  <c r="AK95" i="32"/>
  <c r="AK79" i="32"/>
  <c r="AK63" i="32"/>
  <c r="AK55" i="32"/>
  <c r="AK47" i="32"/>
  <c r="AK39" i="32"/>
  <c r="AK31" i="32"/>
  <c r="AK23" i="32"/>
  <c r="AK174" i="32"/>
  <c r="AK166" i="32"/>
  <c r="AK158" i="32"/>
  <c r="AK150" i="32"/>
  <c r="AK142" i="32"/>
  <c r="AK134" i="32"/>
  <c r="AK126" i="32"/>
  <c r="AK118" i="32"/>
  <c r="AK110" i="32"/>
  <c r="AK102" i="32"/>
  <c r="AK94" i="32"/>
  <c r="AK86" i="32"/>
  <c r="AK70" i="32"/>
  <c r="AK62" i="32"/>
  <c r="AK54" i="32"/>
  <c r="AK38" i="32"/>
  <c r="AK30" i="32"/>
  <c r="AK168" i="32"/>
  <c r="AK144" i="32"/>
  <c r="AK120" i="32"/>
  <c r="AK96" i="32"/>
  <c r="AK72" i="32"/>
  <c r="AK181" i="32"/>
  <c r="AK165" i="32"/>
  <c r="AK141" i="32"/>
  <c r="AK93" i="32"/>
  <c r="AK77" i="32"/>
  <c r="AK61" i="32"/>
  <c r="AK45" i="32"/>
  <c r="AK188" i="32"/>
  <c r="AK180" i="32"/>
  <c r="AK172" i="32"/>
  <c r="AK148" i="32"/>
  <c r="AK140" i="32"/>
  <c r="AK132" i="32"/>
  <c r="AK124" i="32"/>
  <c r="AK116" i="32"/>
  <c r="AK108" i="32"/>
  <c r="AK100" i="32"/>
  <c r="AK92" i="32"/>
  <c r="AK84" i="32"/>
  <c r="AK76" i="32"/>
  <c r="AK68" i="32"/>
  <c r="AK60" i="32"/>
  <c r="AK44" i="32"/>
  <c r="AK36" i="32"/>
  <c r="AK28" i="32"/>
  <c r="AK184" i="32"/>
  <c r="AK112" i="32"/>
  <c r="AK80" i="32"/>
  <c r="AK56" i="32"/>
  <c r="AK24" i="32"/>
  <c r="AK189" i="32"/>
  <c r="AK173" i="32"/>
  <c r="AK157" i="32"/>
  <c r="AK149" i="32"/>
  <c r="AK133" i="32"/>
  <c r="AK117" i="32"/>
  <c r="AK101" i="32"/>
  <c r="AK85" i="32"/>
  <c r="AK69" i="32"/>
  <c r="AK53" i="32"/>
  <c r="AK37" i="32"/>
  <c r="AK29" i="32"/>
  <c r="AK187" i="32"/>
  <c r="AK179" i="32"/>
  <c r="AK171" i="32"/>
  <c r="AK163" i="32"/>
  <c r="AK155" i="32"/>
  <c r="AK147" i="32"/>
  <c r="AK139" i="32"/>
  <c r="AK131" i="32"/>
  <c r="AK123" i="32"/>
  <c r="AK107" i="32"/>
  <c r="AK99" i="32"/>
  <c r="AK83" i="32"/>
  <c r="AK75" i="32"/>
  <c r="AK67" i="32"/>
  <c r="AK59" i="32"/>
  <c r="AK51" i="32"/>
  <c r="AK43" i="32"/>
  <c r="AK35" i="32"/>
  <c r="AK27" i="32"/>
  <c r="AM82" i="34"/>
  <c r="AM74" i="34"/>
  <c r="AM66" i="34"/>
  <c r="AM58" i="34"/>
  <c r="AM50" i="34"/>
  <c r="AM42" i="34"/>
  <c r="AM34" i="34"/>
  <c r="AM26" i="34"/>
  <c r="AM18" i="34"/>
  <c r="AM73" i="34"/>
  <c r="AM57" i="34"/>
  <c r="AM49" i="34"/>
  <c r="AM41" i="34"/>
  <c r="AM33" i="34"/>
  <c r="AM25" i="34"/>
  <c r="AM17" i="34"/>
  <c r="L681" i="61"/>
  <c r="AM84" i="34"/>
  <c r="AM80" i="34"/>
  <c r="AM72" i="34"/>
  <c r="AM64" i="34"/>
  <c r="AM56" i="34"/>
  <c r="AM48" i="34"/>
  <c r="AM40" i="34"/>
  <c r="AM32" i="34"/>
  <c r="AM24" i="34"/>
  <c r="AM16" i="34"/>
  <c r="AM79" i="34"/>
  <c r="AM71" i="34"/>
  <c r="AM63" i="34"/>
  <c r="AM55" i="34"/>
  <c r="AM47" i="34"/>
  <c r="AM31" i="34"/>
  <c r="AM23" i="34"/>
  <c r="AM15" i="34"/>
  <c r="AM78" i="34"/>
  <c r="AM70" i="34"/>
  <c r="AM62" i="34"/>
  <c r="AM46" i="34"/>
  <c r="AM38" i="34"/>
  <c r="AM30" i="34"/>
  <c r="AM22" i="34"/>
  <c r="AM77" i="34"/>
  <c r="AM69" i="34"/>
  <c r="AM61" i="34"/>
  <c r="AM53" i="34"/>
  <c r="AM45" i="34"/>
  <c r="AM37" i="34"/>
  <c r="AM21" i="34"/>
  <c r="AM13" i="34"/>
  <c r="AM14" i="34"/>
  <c r="AM85" i="34"/>
  <c r="AM76" i="34"/>
  <c r="AM52" i="34"/>
  <c r="AM44" i="34"/>
  <c r="AM36" i="34"/>
  <c r="AM28" i="34"/>
  <c r="AM20" i="34"/>
  <c r="AO3" i="39"/>
  <c r="AP127" i="39"/>
  <c r="AP119" i="39"/>
  <c r="AP111" i="39"/>
  <c r="AP103" i="39"/>
  <c r="AP95" i="39"/>
  <c r="AP87" i="39"/>
  <c r="AP79" i="39"/>
  <c r="AP71" i="39"/>
  <c r="AP63" i="39"/>
  <c r="AP55" i="39"/>
  <c r="AP47" i="39"/>
  <c r="AP39" i="39"/>
  <c r="AP31" i="39"/>
  <c r="AP15" i="39"/>
  <c r="AP7" i="39"/>
  <c r="AP110" i="39"/>
  <c r="AP94" i="39"/>
  <c r="AP86" i="39"/>
  <c r="AP78" i="39"/>
  <c r="AP62" i="39"/>
  <c r="AP54" i="39"/>
  <c r="AP46" i="39"/>
  <c r="AP38" i="39"/>
  <c r="AP30" i="39"/>
  <c r="AP22" i="39"/>
  <c r="AP14" i="39"/>
  <c r="AP6" i="39"/>
  <c r="AP117" i="39"/>
  <c r="AP101" i="39"/>
  <c r="AP69" i="39"/>
  <c r="AP53" i="39"/>
  <c r="AP37" i="39"/>
  <c r="AP13" i="39"/>
  <c r="AL3" i="39"/>
  <c r="AP124" i="39"/>
  <c r="AP116" i="39"/>
  <c r="AP108" i="39"/>
  <c r="AP100" i="39"/>
  <c r="AP92" i="39"/>
  <c r="AP84" i="39"/>
  <c r="AP68" i="39"/>
  <c r="AP60" i="39"/>
  <c r="AP44" i="39"/>
  <c r="AP36" i="39"/>
  <c r="AP20" i="39"/>
  <c r="AP12" i="39"/>
  <c r="AP125" i="39"/>
  <c r="AP109" i="39"/>
  <c r="AP93" i="39"/>
  <c r="AP77" i="39"/>
  <c r="AP61" i="39"/>
  <c r="AP45" i="39"/>
  <c r="AP29" i="39"/>
  <c r="AP21" i="39"/>
  <c r="AP5" i="39"/>
  <c r="AP123" i="39"/>
  <c r="AP115" i="39"/>
  <c r="AP99" i="39"/>
  <c r="AP91" i="39"/>
  <c r="AP83" i="39"/>
  <c r="AP75" i="39"/>
  <c r="AP67" i="39"/>
  <c r="AP59" i="39"/>
  <c r="AP51" i="39"/>
  <c r="AP43" i="39"/>
  <c r="AP35" i="39"/>
  <c r="AP27" i="39"/>
  <c r="AP19" i="39"/>
  <c r="AP11" i="39"/>
  <c r="AL3" i="15"/>
  <c r="J6" i="61"/>
  <c r="J20" i="61" s="1"/>
  <c r="K6" i="61"/>
  <c r="K20" i="61" s="1"/>
  <c r="AM3" i="39" l="1"/>
  <c r="AQ4" i="19"/>
  <c r="AK3" i="15"/>
  <c r="AN4" i="15"/>
  <c r="H1066" i="61"/>
  <c r="H1060" i="61"/>
  <c r="H1053" i="61"/>
  <c r="H1040" i="61"/>
  <c r="H1029" i="61"/>
  <c r="H1009" i="61"/>
  <c r="H988" i="61"/>
  <c r="H976" i="61"/>
  <c r="H959" i="61"/>
  <c r="H948" i="61"/>
  <c r="H929" i="61"/>
  <c r="H918" i="61"/>
  <c r="H889" i="61"/>
  <c r="H879" i="61"/>
  <c r="H870" i="61"/>
  <c r="H862" i="61"/>
  <c r="H855" i="61"/>
  <c r="H849" i="61"/>
  <c r="H843" i="61"/>
  <c r="H821" i="61"/>
  <c r="H808" i="61"/>
  <c r="H796" i="61"/>
  <c r="H788" i="61"/>
  <c r="H768" i="61"/>
  <c r="H762" i="61"/>
  <c r="H751" i="61"/>
  <c r="H742" i="61"/>
  <c r="H726" i="61"/>
  <c r="H719" i="61"/>
  <c r="H711" i="61"/>
  <c r="H683" i="61"/>
  <c r="H676" i="61"/>
  <c r="H668" i="61"/>
  <c r="H659" i="61"/>
  <c r="H654" i="61"/>
  <c r="H647" i="61"/>
  <c r="H639" i="61"/>
  <c r="H622" i="61"/>
  <c r="H610" i="61"/>
  <c r="H589" i="61"/>
  <c r="H582" i="61"/>
  <c r="H572" i="61"/>
  <c r="H564" i="61"/>
  <c r="H557" i="61"/>
  <c r="H550" i="61"/>
  <c r="H531" i="61"/>
  <c r="H520" i="61"/>
  <c r="H512" i="61"/>
  <c r="H505" i="61"/>
  <c r="H490" i="61"/>
  <c r="H478" i="61"/>
  <c r="H462" i="61"/>
  <c r="H455" i="61"/>
  <c r="H432" i="61"/>
  <c r="H410" i="61"/>
  <c r="H399" i="61"/>
  <c r="H393" i="61"/>
  <c r="H386" i="61"/>
  <c r="H371" i="61"/>
  <c r="H360" i="61"/>
  <c r="H338" i="61"/>
  <c r="H321" i="61"/>
  <c r="H309" i="61"/>
  <c r="H295" i="61"/>
  <c r="H289" i="61"/>
  <c r="H281" i="61"/>
  <c r="H254" i="61"/>
  <c r="H265" i="61" s="1"/>
  <c r="H223" i="61"/>
  <c r="H210" i="61"/>
  <c r="H178" i="61"/>
  <c r="H169" i="61"/>
  <c r="H154" i="61"/>
  <c r="H135" i="61"/>
  <c r="H119" i="61"/>
  <c r="H105" i="61"/>
  <c r="H81" i="61"/>
  <c r="H74" i="61"/>
  <c r="H66" i="61"/>
  <c r="H58" i="61"/>
  <c r="H52" i="61"/>
  <c r="H47" i="61"/>
  <c r="H34" i="61"/>
  <c r="H20" i="61"/>
  <c r="H590" i="61" l="1"/>
  <c r="H684" i="61"/>
  <c r="H82" i="61"/>
  <c r="H890" i="61"/>
  <c r="H179" i="61"/>
  <c r="H433" i="61"/>
  <c r="H1067" i="61"/>
  <c r="H1069" i="61" l="1"/>
  <c r="J422" i="61" l="1"/>
  <c r="J423" i="61"/>
  <c r="J424" i="61"/>
  <c r="J425" i="61"/>
  <c r="J388" i="61"/>
  <c r="J393" i="61" s="1"/>
  <c r="J76" i="61" l="1"/>
  <c r="J81" i="61" s="1"/>
  <c r="J68" i="61"/>
  <c r="J74" i="61" s="1"/>
  <c r="J60" i="61"/>
  <c r="J66" i="61" s="1"/>
  <c r="J54" i="61"/>
  <c r="J58" i="61" s="1"/>
  <c r="J49" i="61"/>
  <c r="J52" i="61" s="1"/>
  <c r="J36" i="61"/>
  <c r="J47" i="61" s="1"/>
  <c r="J22" i="61"/>
  <c r="J34" i="61" s="1"/>
  <c r="AQ4" i="30"/>
  <c r="J82" i="61" l="1"/>
  <c r="AP4" i="39"/>
  <c r="M422" i="61" l="1"/>
  <c r="M423" i="61"/>
  <c r="M424" i="61"/>
  <c r="M425" i="61"/>
  <c r="AO10" i="16"/>
  <c r="AO49" i="16"/>
  <c r="AO77" i="16"/>
  <c r="AO208" i="16"/>
  <c r="L423" i="61"/>
  <c r="L425" i="61"/>
  <c r="AO217" i="16"/>
  <c r="AO221" i="16"/>
  <c r="AO12" i="16"/>
  <c r="AO16" i="16"/>
  <c r="AO20" i="16"/>
  <c r="AO24" i="16"/>
  <c r="AO28" i="16"/>
  <c r="AO32" i="16"/>
  <c r="AO36" i="16"/>
  <c r="AO40" i="16"/>
  <c r="AO44" i="16"/>
  <c r="AO48" i="16"/>
  <c r="AO52" i="16"/>
  <c r="AO56" i="16"/>
  <c r="AO60" i="16"/>
  <c r="AO64" i="16"/>
  <c r="AO68" i="16"/>
  <c r="AO72" i="16"/>
  <c r="AO76" i="16"/>
  <c r="AO80" i="16"/>
  <c r="AO84" i="16"/>
  <c r="AO88" i="16"/>
  <c r="AO92" i="16"/>
  <c r="AO96" i="16"/>
  <c r="AO100" i="16"/>
  <c r="AO104" i="16"/>
  <c r="AO108" i="16"/>
  <c r="AO112" i="16"/>
  <c r="AO116" i="16"/>
  <c r="AO120" i="16"/>
  <c r="AO124" i="16"/>
  <c r="AO128" i="16"/>
  <c r="AO132" i="16"/>
  <c r="AO136" i="16"/>
  <c r="AO140" i="16"/>
  <c r="AO144" i="16"/>
  <c r="AO148" i="16"/>
  <c r="AO152" i="16"/>
  <c r="AO156" i="16"/>
  <c r="AO160" i="16"/>
  <c r="AO164" i="16"/>
  <c r="AO168" i="16"/>
  <c r="AO172" i="16"/>
  <c r="AO176" i="16"/>
  <c r="AO180" i="16"/>
  <c r="AO188" i="16"/>
  <c r="AO196" i="16"/>
  <c r="AO204" i="16"/>
  <c r="AO212" i="16"/>
  <c r="AN11" i="15"/>
  <c r="AN27" i="15"/>
  <c r="AN43" i="15"/>
  <c r="AN59" i="15"/>
  <c r="AN75" i="15"/>
  <c r="AN24" i="15"/>
  <c r="AN36" i="15"/>
  <c r="AN50" i="15"/>
  <c r="AN67" i="15"/>
  <c r="AN80" i="15"/>
  <c r="AO220" i="16" l="1"/>
  <c r="K423" i="61"/>
  <c r="AO192" i="16"/>
  <c r="AO216" i="16"/>
  <c r="AO200" i="16"/>
  <c r="AO184" i="16"/>
  <c r="AO7" i="16"/>
  <c r="AO9" i="16"/>
  <c r="AO5" i="16"/>
  <c r="AO209" i="16"/>
  <c r="AO4" i="16"/>
  <c r="AO6" i="16"/>
  <c r="AO177" i="16"/>
  <c r="AO199" i="16"/>
  <c r="AO195" i="16"/>
  <c r="AO179" i="16"/>
  <c r="AO167" i="16"/>
  <c r="AO147" i="16"/>
  <c r="K422" i="61"/>
  <c r="AO113" i="16"/>
  <c r="K425" i="61"/>
  <c r="AO81" i="16"/>
  <c r="AO145" i="16"/>
  <c r="AO17" i="16"/>
  <c r="K424" i="61"/>
  <c r="AN71" i="15"/>
  <c r="AN55" i="15"/>
  <c r="AN39" i="15"/>
  <c r="AN23" i="15"/>
  <c r="AN7" i="15"/>
  <c r="AN83" i="15"/>
  <c r="AN51" i="15"/>
  <c r="AN35" i="15"/>
  <c r="AN19" i="15"/>
  <c r="AN79" i="15"/>
  <c r="AN63" i="15"/>
  <c r="AN47" i="15"/>
  <c r="AN31" i="15"/>
  <c r="AN15" i="15"/>
  <c r="AO197" i="16"/>
  <c r="AO173" i="16"/>
  <c r="AO165" i="16"/>
  <c r="AO149" i="16"/>
  <c r="AO61" i="16"/>
  <c r="AO53" i="16"/>
  <c r="AO37" i="16"/>
  <c r="AO21" i="16"/>
  <c r="AO13" i="16"/>
  <c r="AO8" i="16"/>
  <c r="AO185" i="16"/>
  <c r="AO153" i="16"/>
  <c r="AO121" i="16"/>
  <c r="AO89" i="16"/>
  <c r="AO57" i="16"/>
  <c r="AO25" i="16"/>
  <c r="L422" i="61"/>
  <c r="AO213" i="16"/>
  <c r="AO205" i="16"/>
  <c r="AO189" i="16"/>
  <c r="AO181" i="16"/>
  <c r="AO157" i="16"/>
  <c r="AO141" i="16"/>
  <c r="AO133" i="16"/>
  <c r="AO125" i="16"/>
  <c r="AO117" i="16"/>
  <c r="AO109" i="16"/>
  <c r="AO101" i="16"/>
  <c r="AO93" i="16"/>
  <c r="AO85" i="16"/>
  <c r="AO69" i="16"/>
  <c r="AO45" i="16"/>
  <c r="AO29" i="16"/>
  <c r="AO193" i="16"/>
  <c r="AO161" i="16"/>
  <c r="AO129" i="16"/>
  <c r="AO97" i="16"/>
  <c r="AO65" i="16"/>
  <c r="AO33" i="16"/>
  <c r="AO201" i="16"/>
  <c r="AO169" i="16"/>
  <c r="AO137" i="16"/>
  <c r="AO105" i="16"/>
  <c r="AO73" i="16"/>
  <c r="AO41" i="16"/>
  <c r="AO219" i="16"/>
  <c r="AO215" i="16"/>
  <c r="L424" i="61"/>
  <c r="AO211" i="16"/>
  <c r="AO207" i="16"/>
  <c r="AO203" i="16"/>
  <c r="AO191" i="16"/>
  <c r="AO187" i="16"/>
  <c r="AO183" i="16"/>
  <c r="AO175" i="16"/>
  <c r="AO171" i="16"/>
  <c r="AO163" i="16"/>
  <c r="AO159" i="16"/>
  <c r="AO155" i="16"/>
  <c r="AO151" i="16"/>
  <c r="AO143" i="16"/>
  <c r="AO139" i="16"/>
  <c r="AO135" i="16"/>
  <c r="AO131" i="16"/>
  <c r="AO127" i="16"/>
  <c r="AO123" i="16"/>
  <c r="AO119" i="16"/>
  <c r="AO115" i="16"/>
  <c r="AO111" i="16"/>
  <c r="AO107" i="16"/>
  <c r="AO103" i="16"/>
  <c r="AO99" i="16"/>
  <c r="AO95" i="16"/>
  <c r="AO91" i="16"/>
  <c r="AO87" i="16"/>
  <c r="AO83" i="16"/>
  <c r="AO79" i="16"/>
  <c r="AO75" i="16"/>
  <c r="AO71" i="16"/>
  <c r="AO67" i="16"/>
  <c r="AO63" i="16"/>
  <c r="AO59" i="16"/>
  <c r="AO55" i="16"/>
  <c r="AO51" i="16"/>
  <c r="AO47" i="16"/>
  <c r="AO43" i="16"/>
  <c r="AO39" i="16"/>
  <c r="AO35" i="16"/>
  <c r="AO31" i="16"/>
  <c r="AO27" i="16"/>
  <c r="AO23" i="16"/>
  <c r="AO19" i="16"/>
  <c r="AO15" i="16"/>
  <c r="AO11" i="16"/>
  <c r="AN86" i="15"/>
  <c r="AN82" i="15"/>
  <c r="AN78" i="15"/>
  <c r="AN74" i="15"/>
  <c r="AN70" i="15"/>
  <c r="AN66" i="15"/>
  <c r="AN62" i="15"/>
  <c r="AN58" i="15"/>
  <c r="AN54" i="15"/>
  <c r="AN46" i="15"/>
  <c r="AN42" i="15"/>
  <c r="AN38" i="15"/>
  <c r="AN34" i="15"/>
  <c r="AN30" i="15"/>
  <c r="AN26" i="15"/>
  <c r="AN22" i="15"/>
  <c r="AN18" i="15"/>
  <c r="AN14" i="15"/>
  <c r="AN10" i="15"/>
  <c r="AN6" i="15"/>
  <c r="AN85" i="15"/>
  <c r="AN81" i="15"/>
  <c r="AN77" i="15"/>
  <c r="AN73" i="15"/>
  <c r="AN69" i="15"/>
  <c r="AN65" i="15"/>
  <c r="AN61" i="15"/>
  <c r="AN57" i="15"/>
  <c r="AN53" i="15"/>
  <c r="AN49" i="15"/>
  <c r="AN45" i="15"/>
  <c r="AN41" i="15"/>
  <c r="AN37" i="15"/>
  <c r="AN33" i="15"/>
  <c r="AN29" i="15"/>
  <c r="AN25" i="15"/>
  <c r="AN21" i="15"/>
  <c r="AN17" i="15"/>
  <c r="AN13" i="15"/>
  <c r="AN9" i="15"/>
  <c r="AN5" i="15"/>
  <c r="AN84" i="15"/>
  <c r="AN76" i="15"/>
  <c r="AN72" i="15"/>
  <c r="AN68" i="15"/>
  <c r="AN64" i="15"/>
  <c r="AN60" i="15"/>
  <c r="AN56" i="15"/>
  <c r="AN52" i="15"/>
  <c r="AN48" i="15"/>
  <c r="AN44" i="15"/>
  <c r="AN40" i="15"/>
  <c r="AN32" i="15"/>
  <c r="AN28" i="15"/>
  <c r="AN20" i="15"/>
  <c r="AN16" i="15"/>
  <c r="AN12" i="15"/>
  <c r="AN8" i="15"/>
  <c r="AO222" i="16"/>
  <c r="AO218" i="16"/>
  <c r="AO214" i="16"/>
  <c r="AO210" i="16"/>
  <c r="AO206" i="16"/>
  <c r="AO202" i="16"/>
  <c r="AO198" i="16"/>
  <c r="AO194" i="16"/>
  <c r="AO190" i="16"/>
  <c r="AO186" i="16"/>
  <c r="AO182" i="16"/>
  <c r="AO178" i="16"/>
  <c r="AO174" i="16"/>
  <c r="AO170" i="16"/>
  <c r="AO166" i="16"/>
  <c r="AO162" i="16"/>
  <c r="AO158" i="16"/>
  <c r="AO154" i="16"/>
  <c r="AO150" i="16"/>
  <c r="AO146" i="16"/>
  <c r="AO142" i="16"/>
  <c r="AO138" i="16"/>
  <c r="AO134" i="16"/>
  <c r="AO130" i="16"/>
  <c r="AO126" i="16"/>
  <c r="AO122" i="16"/>
  <c r="AO118" i="16"/>
  <c r="AO114" i="16"/>
  <c r="AO110" i="16"/>
  <c r="AO106" i="16"/>
  <c r="AO102" i="16"/>
  <c r="AO98" i="16"/>
  <c r="AO94" i="16"/>
  <c r="AO90" i="16"/>
  <c r="AO86" i="16"/>
  <c r="AO82" i="16"/>
  <c r="AO78" i="16"/>
  <c r="AO74" i="16"/>
  <c r="AO70" i="16"/>
  <c r="AO66" i="16"/>
  <c r="AO62" i="16"/>
  <c r="AO58" i="16"/>
  <c r="AO54" i="16"/>
  <c r="AO50" i="16"/>
  <c r="AO46" i="16"/>
  <c r="AO42" i="16"/>
  <c r="AO38" i="16"/>
  <c r="AO34" i="16"/>
  <c r="AO30" i="16"/>
  <c r="AO26" i="16"/>
  <c r="AO22" i="16"/>
  <c r="AO18" i="16"/>
  <c r="AO14" i="16"/>
  <c r="M6" i="61"/>
  <c r="M20" i="61" s="1"/>
  <c r="M36" i="61"/>
  <c r="M47" i="61" s="1"/>
  <c r="M49" i="61"/>
  <c r="M52" i="61" s="1"/>
  <c r="M54" i="61"/>
  <c r="M58" i="61" s="1"/>
  <c r="M60" i="61"/>
  <c r="M66" i="61" s="1"/>
  <c r="M68" i="61"/>
  <c r="M74" i="61" s="1"/>
  <c r="M76" i="61"/>
  <c r="M81" i="61" s="1"/>
  <c r="L6" i="61"/>
  <c r="L20" i="61" s="1"/>
  <c r="L22" i="61"/>
  <c r="L34" i="61" s="1"/>
  <c r="L36" i="61"/>
  <c r="L47" i="61" s="1"/>
  <c r="L49" i="61"/>
  <c r="L52" i="61" s="1"/>
  <c r="L54" i="61"/>
  <c r="L58" i="61" s="1"/>
  <c r="L60" i="61"/>
  <c r="L66" i="61" s="1"/>
  <c r="L68" i="61"/>
  <c r="L74" i="61" s="1"/>
  <c r="L76" i="61"/>
  <c r="L81" i="61" s="1"/>
  <c r="K54" i="61"/>
  <c r="K58" i="61" s="1"/>
  <c r="K60" i="61"/>
  <c r="K66" i="61" s="1"/>
  <c r="K76" i="61"/>
  <c r="K81" i="61" s="1"/>
  <c r="Q74" i="61" l="1"/>
  <c r="AN3" i="15"/>
  <c r="K22" i="61"/>
  <c r="K34" i="61" s="1"/>
  <c r="K68" i="61"/>
  <c r="K74" i="61" s="1"/>
  <c r="K36" i="61"/>
  <c r="K47" i="61" s="1"/>
  <c r="K49" i="61"/>
  <c r="K52" i="61" s="1"/>
  <c r="M22" i="61"/>
  <c r="M34" i="61" s="1"/>
  <c r="K82" i="61" l="1"/>
  <c r="J584" i="61" l="1"/>
  <c r="J589" i="61" s="1"/>
  <c r="J574" i="61"/>
  <c r="J582" i="61" s="1"/>
  <c r="J566" i="61"/>
  <c r="J572" i="61" s="1"/>
  <c r="J559" i="61"/>
  <c r="J564" i="61" s="1"/>
  <c r="J552" i="61"/>
  <c r="J557" i="61" s="1"/>
  <c r="J533" i="61"/>
  <c r="J550" i="61" s="1"/>
  <c r="J522" i="61"/>
  <c r="J531" i="61" s="1"/>
  <c r="J514" i="61"/>
  <c r="J520" i="61" s="1"/>
  <c r="J507" i="61"/>
  <c r="J512" i="61" s="1"/>
  <c r="J492" i="61"/>
  <c r="J505" i="61" s="1"/>
  <c r="J480" i="61"/>
  <c r="J490" i="61" s="1"/>
  <c r="J464" i="61"/>
  <c r="J478" i="61" s="1"/>
  <c r="J457" i="61"/>
  <c r="J462" i="61" s="1"/>
  <c r="J436" i="61"/>
  <c r="J455" i="61" s="1"/>
  <c r="J212" i="61" l="1"/>
  <c r="J223" i="61" s="1"/>
  <c r="J182" i="61"/>
  <c r="AJ3" i="32" l="1"/>
  <c r="AK3" i="32"/>
  <c r="J1062" i="61" l="1"/>
  <c r="J1066" i="61" s="1"/>
  <c r="J1055" i="61"/>
  <c r="J1042" i="61"/>
  <c r="J1031" i="61"/>
  <c r="J1040" i="61" s="1"/>
  <c r="J1011" i="61"/>
  <c r="J990" i="61"/>
  <c r="J1009" i="61" s="1"/>
  <c r="J978" i="61"/>
  <c r="J988" i="61" s="1"/>
  <c r="J961" i="61"/>
  <c r="J976" i="61" s="1"/>
  <c r="J950" i="61"/>
  <c r="J959" i="61" s="1"/>
  <c r="J931" i="61"/>
  <c r="J948" i="61" s="1"/>
  <c r="J920" i="61"/>
  <c r="J929" i="61" s="1"/>
  <c r="J893" i="61"/>
  <c r="J881" i="61"/>
  <c r="J889" i="61" s="1"/>
  <c r="J872" i="61"/>
  <c r="J879" i="61" s="1"/>
  <c r="J864" i="61"/>
  <c r="J870" i="61" s="1"/>
  <c r="J857" i="61"/>
  <c r="J855" i="61"/>
  <c r="J845" i="61"/>
  <c r="J849" i="61" s="1"/>
  <c r="J823" i="61"/>
  <c r="J843" i="61" s="1"/>
  <c r="J810" i="61"/>
  <c r="J821" i="61" s="1"/>
  <c r="J798" i="61"/>
  <c r="J808" i="61" s="1"/>
  <c r="J790" i="61"/>
  <c r="J796" i="61" s="1"/>
  <c r="J770" i="61"/>
  <c r="J788" i="61" s="1"/>
  <c r="J764" i="61"/>
  <c r="J768" i="61" s="1"/>
  <c r="J753" i="61"/>
  <c r="J762" i="61" s="1"/>
  <c r="J744" i="61"/>
  <c r="J751" i="61" s="1"/>
  <c r="J728" i="61"/>
  <c r="J742" i="61" s="1"/>
  <c r="J721" i="61"/>
  <c r="J726" i="61" s="1"/>
  <c r="J713" i="61"/>
  <c r="J719" i="61" s="1"/>
  <c r="J687" i="61"/>
  <c r="J711" i="61" s="1"/>
  <c r="J683" i="61"/>
  <c r="J676" i="61"/>
  <c r="J668" i="61"/>
  <c r="J659" i="61"/>
  <c r="J647" i="61"/>
  <c r="J639" i="61"/>
  <c r="J622" i="61"/>
  <c r="J428" i="61" l="1"/>
  <c r="J432" i="61" s="1"/>
  <c r="J421" i="61"/>
  <c r="J412" i="61"/>
  <c r="J416" i="61" s="1"/>
  <c r="J401" i="61"/>
  <c r="J410" i="61" s="1"/>
  <c r="J395" i="61"/>
  <c r="J399" i="61" s="1"/>
  <c r="J373" i="61"/>
  <c r="J386" i="61" s="1"/>
  <c r="J362" i="61"/>
  <c r="J371" i="61" s="1"/>
  <c r="J340" i="61"/>
  <c r="J360" i="61" s="1"/>
  <c r="J323" i="61"/>
  <c r="J338" i="61" s="1"/>
  <c r="J311" i="61"/>
  <c r="J321" i="61" s="1"/>
  <c r="J297" i="61"/>
  <c r="J309" i="61" s="1"/>
  <c r="J291" i="61"/>
  <c r="J295" i="61" s="1"/>
  <c r="J283" i="61"/>
  <c r="J289" i="61" s="1"/>
  <c r="J267" i="61"/>
  <c r="J281" i="61" s="1"/>
  <c r="J256" i="61"/>
  <c r="J265" i="61" s="1"/>
  <c r="J238" i="61"/>
  <c r="J254" i="61" s="1"/>
  <c r="J225" i="61"/>
  <c r="J236" i="61" s="1"/>
  <c r="J171" i="61"/>
  <c r="J178" i="61" s="1"/>
  <c r="J156" i="61"/>
  <c r="J169" i="61" s="1"/>
  <c r="J137" i="61"/>
  <c r="J121" i="61"/>
  <c r="J107" i="61"/>
  <c r="J85" i="61"/>
  <c r="AP3" i="30" l="1"/>
  <c r="R376" i="61" l="1"/>
  <c r="Q376" i="61"/>
  <c r="Q384" i="61"/>
  <c r="R384" i="61"/>
  <c r="R379" i="61"/>
  <c r="Q379" i="61"/>
  <c r="R375" i="61"/>
  <c r="Q375" i="61"/>
  <c r="R750" i="61"/>
  <c r="Q750" i="61"/>
  <c r="R741" i="61"/>
  <c r="Q741" i="61"/>
  <c r="R381" i="61"/>
  <c r="Q381" i="61"/>
  <c r="R383" i="61"/>
  <c r="Q383" i="61"/>
  <c r="R378" i="61"/>
  <c r="Q378" i="61"/>
  <c r="R374" i="61"/>
  <c r="Q374" i="61"/>
  <c r="R747" i="61"/>
  <c r="R745" i="61"/>
  <c r="Q745" i="61"/>
  <c r="R382" i="61"/>
  <c r="Q382" i="61"/>
  <c r="R377" i="61"/>
  <c r="Q377" i="61"/>
  <c r="R682" i="61"/>
  <c r="Q682" i="61"/>
  <c r="R746" i="61"/>
  <c r="Q746" i="61"/>
  <c r="AM3" i="30"/>
  <c r="Q747" i="61"/>
  <c r="AI3" i="32"/>
  <c r="AG3" i="32"/>
  <c r="R748" i="61" l="1"/>
  <c r="Q748" i="61"/>
  <c r="R380" i="61"/>
  <c r="Q380" i="61"/>
  <c r="R749" i="61"/>
  <c r="Q749" i="61"/>
  <c r="R385" i="61"/>
  <c r="Q385" i="61"/>
  <c r="P622" i="61"/>
  <c r="N1067" i="61" l="1"/>
  <c r="N433" i="61" l="1"/>
  <c r="O1067" i="61" l="1"/>
  <c r="P1066" i="61"/>
  <c r="P1060" i="61"/>
  <c r="P1053" i="61"/>
  <c r="P1040" i="61"/>
  <c r="P1029" i="61"/>
  <c r="P1009" i="61"/>
  <c r="P988" i="61"/>
  <c r="P976" i="61"/>
  <c r="P959" i="61"/>
  <c r="P948" i="61"/>
  <c r="P929" i="61"/>
  <c r="P918" i="61"/>
  <c r="O890" i="61"/>
  <c r="N890" i="61"/>
  <c r="P889" i="61"/>
  <c r="P879" i="61"/>
  <c r="P870" i="61"/>
  <c r="P862" i="61"/>
  <c r="P855" i="61"/>
  <c r="P849" i="61"/>
  <c r="P843" i="61"/>
  <c r="P821" i="61"/>
  <c r="P808" i="61"/>
  <c r="P796" i="61"/>
  <c r="P788" i="61"/>
  <c r="P768" i="61"/>
  <c r="P762" i="61"/>
  <c r="P751" i="61"/>
  <c r="P742" i="61"/>
  <c r="P726" i="61"/>
  <c r="P719" i="61"/>
  <c r="P711" i="61"/>
  <c r="O684" i="61"/>
  <c r="N684" i="61"/>
  <c r="P676" i="61"/>
  <c r="P668" i="61"/>
  <c r="P659" i="61"/>
  <c r="P654" i="61"/>
  <c r="P647" i="61"/>
  <c r="P639" i="61"/>
  <c r="P610" i="61"/>
  <c r="O590" i="61"/>
  <c r="N590" i="61"/>
  <c r="P589" i="61"/>
  <c r="P582" i="61"/>
  <c r="P572" i="61"/>
  <c r="P564" i="61"/>
  <c r="P557" i="61"/>
  <c r="P550" i="61"/>
  <c r="P531" i="61"/>
  <c r="P520" i="61"/>
  <c r="P512" i="61"/>
  <c r="P505" i="61"/>
  <c r="P490" i="61"/>
  <c r="P478" i="61"/>
  <c r="P462" i="61"/>
  <c r="P455" i="61"/>
  <c r="P432" i="61"/>
  <c r="P426" i="61"/>
  <c r="P416" i="61"/>
  <c r="P399" i="61"/>
  <c r="P393" i="61"/>
  <c r="P386" i="61"/>
  <c r="P371" i="61"/>
  <c r="P360" i="61"/>
  <c r="P338" i="61"/>
  <c r="P321" i="61"/>
  <c r="P309" i="61"/>
  <c r="P295" i="61"/>
  <c r="P289" i="61"/>
  <c r="P281" i="61"/>
  <c r="P265" i="61"/>
  <c r="P254" i="61"/>
  <c r="P223" i="61"/>
  <c r="P210" i="61"/>
  <c r="O179" i="61"/>
  <c r="N179" i="61"/>
  <c r="P178" i="6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P20" i="61"/>
  <c r="N1069" i="61" l="1"/>
  <c r="P433" i="61"/>
  <c r="O1069" i="61"/>
  <c r="P1067" i="61"/>
  <c r="P684" i="61"/>
  <c r="P890" i="61"/>
  <c r="P590" i="61"/>
  <c r="P179" i="61"/>
  <c r="P82" i="61"/>
  <c r="J105" i="61"/>
  <c r="J210" i="61"/>
  <c r="J862" i="61"/>
  <c r="J135" i="61"/>
  <c r="J154" i="61"/>
  <c r="J426" i="61"/>
  <c r="J1053" i="61"/>
  <c r="J1060" i="61"/>
  <c r="J119" i="61"/>
  <c r="J1029" i="61"/>
  <c r="J654" i="61"/>
  <c r="J918" i="61"/>
  <c r="J433" i="61" l="1"/>
  <c r="J434" i="61" s="1"/>
  <c r="J1067" i="61"/>
  <c r="J1068" i="61" s="1"/>
  <c r="P1069" i="61"/>
  <c r="J179" i="61"/>
  <c r="J180" i="61" s="1"/>
  <c r="J684" i="61"/>
  <c r="J685" i="61" s="1"/>
  <c r="J890" i="61"/>
  <c r="J891" i="61" s="1"/>
  <c r="K687" i="61" l="1"/>
  <c r="K711" i="61" s="1"/>
  <c r="K713" i="61"/>
  <c r="K719" i="61" s="1"/>
  <c r="K744" i="61"/>
  <c r="K751" i="61" s="1"/>
  <c r="K764" i="61"/>
  <c r="K768" i="61" s="1"/>
  <c r="K770" i="61"/>
  <c r="K788" i="61" s="1"/>
  <c r="K798" i="61"/>
  <c r="K808" i="61" s="1"/>
  <c r="K872" i="61"/>
  <c r="K879" i="61" s="1"/>
  <c r="AH3" i="32"/>
  <c r="K881" i="61" l="1"/>
  <c r="K889" i="61" s="1"/>
  <c r="K753" i="61"/>
  <c r="K762" i="61" s="1"/>
  <c r="L881" i="61"/>
  <c r="L889" i="61" s="1"/>
  <c r="K864" i="61"/>
  <c r="K870" i="61" s="1"/>
  <c r="K810" i="61"/>
  <c r="K821" i="61" s="1"/>
  <c r="K790" i="61"/>
  <c r="K796" i="61" s="1"/>
  <c r="K721" i="61"/>
  <c r="K726" i="61" s="1"/>
  <c r="L851" i="61"/>
  <c r="L855" i="61" s="1"/>
  <c r="L770" i="61"/>
  <c r="L788" i="61" s="1"/>
  <c r="L753" i="61"/>
  <c r="L762" i="61" s="1"/>
  <c r="L1042" i="61"/>
  <c r="R1042" i="61" s="1"/>
  <c r="M1031" i="61"/>
  <c r="M1040" i="61" s="1"/>
  <c r="M1011" i="61"/>
  <c r="M1062" i="61"/>
  <c r="K857" i="61"/>
  <c r="K851" i="61"/>
  <c r="K855" i="61" s="1"/>
  <c r="K845" i="61"/>
  <c r="K849" i="61" s="1"/>
  <c r="K823" i="61"/>
  <c r="K843" i="61" s="1"/>
  <c r="M713" i="61"/>
  <c r="M719" i="61" s="1"/>
  <c r="L893" i="61"/>
  <c r="L823" i="61"/>
  <c r="L843" i="61" s="1"/>
  <c r="L798" i="61"/>
  <c r="L808" i="61" s="1"/>
  <c r="K728" i="61"/>
  <c r="K742" i="61" s="1"/>
  <c r="M864" i="61"/>
  <c r="M870" i="61" s="1"/>
  <c r="L961" i="61"/>
  <c r="L976" i="61" s="1"/>
  <c r="M857" i="61"/>
  <c r="M764" i="61"/>
  <c r="M768" i="61" s="1"/>
  <c r="M744" i="61"/>
  <c r="M751" i="61" s="1"/>
  <c r="M728" i="61"/>
  <c r="M742" i="61" s="1"/>
  <c r="L1031" i="61"/>
  <c r="L1040" i="61" s="1"/>
  <c r="L1011" i="61"/>
  <c r="L1062" i="61"/>
  <c r="M950" i="61"/>
  <c r="M959" i="61" s="1"/>
  <c r="M931" i="61"/>
  <c r="M948" i="61" s="1"/>
  <c r="M721" i="61"/>
  <c r="M726" i="61" s="1"/>
  <c r="M687" i="61"/>
  <c r="M711" i="61" s="1"/>
  <c r="L872" i="61"/>
  <c r="L879" i="61" s="1"/>
  <c r="L857" i="61"/>
  <c r="L845" i="61"/>
  <c r="L849" i="61" s="1"/>
  <c r="M810" i="61"/>
  <c r="M821" i="61" s="1"/>
  <c r="M790" i="61"/>
  <c r="M796" i="61" s="1"/>
  <c r="L764" i="61"/>
  <c r="L768" i="61" s="1"/>
  <c r="L744" i="61"/>
  <c r="L751" i="61" s="1"/>
  <c r="L728" i="61"/>
  <c r="L742" i="61" s="1"/>
  <c r="M1055" i="61"/>
  <c r="L990" i="61"/>
  <c r="L1009" i="61" s="1"/>
  <c r="M978" i="61"/>
  <c r="M988" i="61" s="1"/>
  <c r="L950" i="61"/>
  <c r="L959" i="61" s="1"/>
  <c r="L931" i="61"/>
  <c r="L948" i="61" s="1"/>
  <c r="M920" i="61"/>
  <c r="L721" i="61"/>
  <c r="L726" i="61" s="1"/>
  <c r="L687" i="61"/>
  <c r="L711" i="61" s="1"/>
  <c r="M881" i="61"/>
  <c r="M889" i="61" s="1"/>
  <c r="M851" i="61"/>
  <c r="M855" i="61" s="1"/>
  <c r="M823" i="61"/>
  <c r="M843" i="61" s="1"/>
  <c r="L810" i="61"/>
  <c r="L821" i="61" s="1"/>
  <c r="M798" i="61"/>
  <c r="M808" i="61" s="1"/>
  <c r="L790" i="61"/>
  <c r="L796" i="61" s="1"/>
  <c r="M770" i="61"/>
  <c r="M788" i="61" s="1"/>
  <c r="M753" i="61"/>
  <c r="M762" i="61" s="1"/>
  <c r="L1055" i="61"/>
  <c r="M1042" i="61"/>
  <c r="L978" i="61"/>
  <c r="L988" i="61" s="1"/>
  <c r="M961" i="61"/>
  <c r="M976" i="61" s="1"/>
  <c r="L920" i="61"/>
  <c r="L713" i="61"/>
  <c r="L719" i="61" s="1"/>
  <c r="M872" i="61"/>
  <c r="M879" i="61" s="1"/>
  <c r="L864" i="61"/>
  <c r="L870" i="61" s="1"/>
  <c r="M845" i="61"/>
  <c r="M849" i="61" s="1"/>
  <c r="M893" i="61"/>
  <c r="M990" i="61"/>
  <c r="M1009" i="61" s="1"/>
  <c r="AQ3" i="30"/>
  <c r="R1005" i="61" l="1"/>
  <c r="Q1005" i="61"/>
  <c r="R832" i="61"/>
  <c r="Q832" i="61"/>
  <c r="R968" i="61"/>
  <c r="Q968" i="61"/>
  <c r="R1048" i="61"/>
  <c r="Q1048" i="61"/>
  <c r="R760" i="61"/>
  <c r="Q760" i="61"/>
  <c r="R780" i="61"/>
  <c r="Q780" i="61"/>
  <c r="R800" i="61"/>
  <c r="Q800" i="61"/>
  <c r="R818" i="61"/>
  <c r="Q818" i="61"/>
  <c r="R846" i="61"/>
  <c r="Q846" i="61"/>
  <c r="R868" i="61"/>
  <c r="Q868" i="61"/>
  <c r="R888" i="61"/>
  <c r="Q888" i="61"/>
  <c r="R701" i="61"/>
  <c r="Q701" i="61"/>
  <c r="R708" i="61"/>
  <c r="Q708" i="61"/>
  <c r="R895" i="61"/>
  <c r="Q895" i="61"/>
  <c r="R925" i="61"/>
  <c r="Q925" i="61"/>
  <c r="R931" i="61"/>
  <c r="Q931" i="61"/>
  <c r="R935" i="61"/>
  <c r="Q935" i="61"/>
  <c r="R939" i="61"/>
  <c r="Q939" i="61"/>
  <c r="R943" i="61"/>
  <c r="Q943" i="61"/>
  <c r="R947" i="61"/>
  <c r="Q947" i="61"/>
  <c r="R953" i="61"/>
  <c r="Q953" i="61"/>
  <c r="R908" i="61"/>
  <c r="Q908" i="61"/>
  <c r="R954" i="61"/>
  <c r="Q954" i="61"/>
  <c r="R1002" i="61"/>
  <c r="Q1002" i="61"/>
  <c r="R874" i="61"/>
  <c r="Q874" i="61"/>
  <c r="R801" i="61"/>
  <c r="Q801" i="61"/>
  <c r="R994" i="61"/>
  <c r="Q994" i="61"/>
  <c r="R1003" i="61"/>
  <c r="Q1003" i="61"/>
  <c r="R1065" i="61"/>
  <c r="Q1065" i="61"/>
  <c r="R1018" i="61"/>
  <c r="Q1018" i="61"/>
  <c r="R1027" i="61"/>
  <c r="Q1027" i="61"/>
  <c r="R840" i="61"/>
  <c r="Q840" i="61"/>
  <c r="R713" i="61"/>
  <c r="Q713" i="61"/>
  <c r="R921" i="61"/>
  <c r="Q921" i="61"/>
  <c r="R963" i="61"/>
  <c r="Q963" i="61"/>
  <c r="R967" i="61"/>
  <c r="Q967" i="61"/>
  <c r="R971" i="61"/>
  <c r="Q971" i="61"/>
  <c r="R975" i="61"/>
  <c r="Q975" i="61"/>
  <c r="R981" i="61"/>
  <c r="Q981" i="61"/>
  <c r="R1047" i="61"/>
  <c r="Q1047" i="61"/>
  <c r="Q1051" i="61"/>
  <c r="R1051" i="61"/>
  <c r="R1057" i="61"/>
  <c r="Q1057" i="61"/>
  <c r="R731" i="61"/>
  <c r="Q731" i="61"/>
  <c r="R739" i="61"/>
  <c r="Q739" i="61"/>
  <c r="R894" i="61"/>
  <c r="Q894" i="61"/>
  <c r="Q924" i="61"/>
  <c r="R924" i="61"/>
  <c r="R928" i="61"/>
  <c r="Q928" i="61"/>
  <c r="R934" i="61"/>
  <c r="Q934" i="61"/>
  <c r="R938" i="61"/>
  <c r="Q938" i="61"/>
  <c r="Q942" i="61"/>
  <c r="R942" i="61"/>
  <c r="R946" i="61"/>
  <c r="Q946" i="61"/>
  <c r="R952" i="61"/>
  <c r="Q952" i="61"/>
  <c r="R982" i="61"/>
  <c r="Q982" i="61"/>
  <c r="R986" i="61"/>
  <c r="Q986" i="61"/>
  <c r="R759" i="61"/>
  <c r="Q759" i="61"/>
  <c r="R771" i="61"/>
  <c r="Q771" i="61"/>
  <c r="R779" i="61"/>
  <c r="Q779" i="61"/>
  <c r="R787" i="61"/>
  <c r="Q787" i="61"/>
  <c r="R799" i="61"/>
  <c r="Q799" i="61"/>
  <c r="R807" i="61"/>
  <c r="Q807" i="61"/>
  <c r="R817" i="61"/>
  <c r="Q817" i="61"/>
  <c r="R827" i="61"/>
  <c r="Q827" i="61"/>
  <c r="R835" i="61"/>
  <c r="Q835" i="61"/>
  <c r="R845" i="61"/>
  <c r="Q845" i="61"/>
  <c r="R857" i="61"/>
  <c r="Q857" i="61"/>
  <c r="R867" i="61"/>
  <c r="Q867" i="61"/>
  <c r="R877" i="61"/>
  <c r="Q877" i="61"/>
  <c r="R887" i="61"/>
  <c r="Q887" i="61"/>
  <c r="R691" i="61"/>
  <c r="Q691" i="61"/>
  <c r="Q698" i="61"/>
  <c r="R698" i="61"/>
  <c r="R707" i="61"/>
  <c r="Q707" i="61"/>
  <c r="R716" i="61"/>
  <c r="Q716" i="61"/>
  <c r="R899" i="61"/>
  <c r="Q899" i="61"/>
  <c r="R903" i="61"/>
  <c r="Q903" i="61"/>
  <c r="R907" i="61"/>
  <c r="Q907" i="61"/>
  <c r="R911" i="61"/>
  <c r="Q911" i="61"/>
  <c r="R993" i="61"/>
  <c r="Q993" i="61"/>
  <c r="R1000" i="61"/>
  <c r="Q1000" i="61"/>
  <c r="R1008" i="61"/>
  <c r="Q1008" i="61"/>
  <c r="R1014" i="61"/>
  <c r="Q1014" i="61"/>
  <c r="R1020" i="61"/>
  <c r="Q1020" i="61"/>
  <c r="R1028" i="61"/>
  <c r="Q1028" i="61"/>
  <c r="R1036" i="61"/>
  <c r="Q1036" i="61"/>
  <c r="R784" i="61"/>
  <c r="Q784" i="61"/>
  <c r="R695" i="61"/>
  <c r="Q695" i="61"/>
  <c r="R709" i="61"/>
  <c r="Q709" i="61"/>
  <c r="Q961" i="61"/>
  <c r="R961" i="61"/>
  <c r="R690" i="61"/>
  <c r="Q690" i="61"/>
  <c r="R737" i="61"/>
  <c r="Q737" i="61"/>
  <c r="R765" i="61"/>
  <c r="Q765" i="61"/>
  <c r="R798" i="61"/>
  <c r="Q798" i="61"/>
  <c r="R819" i="61"/>
  <c r="Q819" i="61"/>
  <c r="R839" i="61"/>
  <c r="Q839" i="61"/>
  <c r="R876" i="61"/>
  <c r="Q876" i="61"/>
  <c r="R914" i="61"/>
  <c r="Q914" i="61"/>
  <c r="R729" i="61"/>
  <c r="Q729" i="61"/>
  <c r="Q755" i="61"/>
  <c r="R755" i="61"/>
  <c r="R786" i="61"/>
  <c r="Q786" i="61"/>
  <c r="R811" i="61"/>
  <c r="Q811" i="61"/>
  <c r="Q831" i="61"/>
  <c r="R831" i="61"/>
  <c r="Q866" i="61"/>
  <c r="R866" i="61"/>
  <c r="Q697" i="61"/>
  <c r="R697" i="61"/>
  <c r="R881" i="61"/>
  <c r="Q881" i="61"/>
  <c r="R996" i="61"/>
  <c r="Q996" i="61"/>
  <c r="R1021" i="61"/>
  <c r="Q1021" i="61"/>
  <c r="R916" i="61"/>
  <c r="Q916" i="61"/>
  <c r="R964" i="61"/>
  <c r="Q964" i="61"/>
  <c r="R978" i="61"/>
  <c r="Q978" i="61"/>
  <c r="R1044" i="61"/>
  <c r="Q1044" i="61"/>
  <c r="R1058" i="61"/>
  <c r="Q1058" i="61"/>
  <c r="R772" i="61"/>
  <c r="Q772" i="61"/>
  <c r="R790" i="61"/>
  <c r="Q790" i="61"/>
  <c r="R810" i="61"/>
  <c r="Q810" i="61"/>
  <c r="R836" i="61"/>
  <c r="Q836" i="61"/>
  <c r="R858" i="61"/>
  <c r="Q858" i="61"/>
  <c r="R878" i="61"/>
  <c r="Q878" i="61"/>
  <c r="R692" i="61"/>
  <c r="Q692" i="61"/>
  <c r="R721" i="61"/>
  <c r="Q721" i="61"/>
  <c r="R733" i="61"/>
  <c r="Q733" i="61"/>
  <c r="R900" i="61"/>
  <c r="Q900" i="61"/>
  <c r="R1062" i="61"/>
  <c r="Q1062" i="61"/>
  <c r="R1031" i="61"/>
  <c r="Q1031" i="61"/>
  <c r="R724" i="61"/>
  <c r="Q724" i="61"/>
  <c r="R740" i="61"/>
  <c r="Q740" i="61"/>
  <c r="R854" i="61"/>
  <c r="Q854" i="61"/>
  <c r="R915" i="61"/>
  <c r="Q915" i="61"/>
  <c r="Q1043" i="61"/>
  <c r="R1043" i="61"/>
  <c r="R732" i="61"/>
  <c r="Q732" i="61"/>
  <c r="R770" i="61"/>
  <c r="Q770" i="61"/>
  <c r="R791" i="61"/>
  <c r="Q791" i="61"/>
  <c r="Q813" i="61"/>
  <c r="R813" i="61"/>
  <c r="Q842" i="61"/>
  <c r="R842" i="61"/>
  <c r="R869" i="61"/>
  <c r="Q869" i="61"/>
  <c r="R699" i="61"/>
  <c r="Q699" i="61"/>
  <c r="R956" i="61"/>
  <c r="Q956" i="61"/>
  <c r="R1023" i="61"/>
  <c r="Q1023" i="61"/>
  <c r="R804" i="61"/>
  <c r="Q804" i="61"/>
  <c r="R722" i="61"/>
  <c r="Q722" i="61"/>
  <c r="R917" i="61"/>
  <c r="Q917" i="61"/>
  <c r="R965" i="61"/>
  <c r="Q965" i="61"/>
  <c r="R969" i="61"/>
  <c r="Q969" i="61"/>
  <c r="R973" i="61"/>
  <c r="Q973" i="61"/>
  <c r="R979" i="61"/>
  <c r="Q979" i="61"/>
  <c r="R1045" i="61"/>
  <c r="Q1045" i="61"/>
  <c r="R1049" i="61"/>
  <c r="Q1049" i="61"/>
  <c r="R1055" i="61"/>
  <c r="Q1055" i="61"/>
  <c r="R687" i="61"/>
  <c r="Q687" i="61"/>
  <c r="R694" i="61"/>
  <c r="Q694" i="61"/>
  <c r="R703" i="61"/>
  <c r="Q703" i="61"/>
  <c r="R710" i="61"/>
  <c r="Q710" i="61"/>
  <c r="R723" i="61"/>
  <c r="Q723" i="61"/>
  <c r="R922" i="61"/>
  <c r="Q922" i="61"/>
  <c r="R926" i="61"/>
  <c r="Q926" i="61"/>
  <c r="R932" i="61"/>
  <c r="Q932" i="61"/>
  <c r="R936" i="61"/>
  <c r="Q936" i="61"/>
  <c r="R940" i="61"/>
  <c r="Q940" i="61"/>
  <c r="R944" i="61"/>
  <c r="Q944" i="61"/>
  <c r="R950" i="61"/>
  <c r="Q950" i="61"/>
  <c r="R984" i="61"/>
  <c r="Q984" i="61"/>
  <c r="R990" i="61"/>
  <c r="Q990" i="61"/>
  <c r="R728" i="61"/>
  <c r="Q728" i="61"/>
  <c r="Q736" i="61"/>
  <c r="R736" i="61"/>
  <c r="R754" i="61"/>
  <c r="Q754" i="61"/>
  <c r="R764" i="61"/>
  <c r="Q764" i="61"/>
  <c r="R774" i="61"/>
  <c r="Q774" i="61"/>
  <c r="R782" i="61"/>
  <c r="Q782" i="61"/>
  <c r="R792" i="61"/>
  <c r="Q792" i="61"/>
  <c r="R802" i="61"/>
  <c r="Q802" i="61"/>
  <c r="R812" i="61"/>
  <c r="Q812" i="61"/>
  <c r="R820" i="61"/>
  <c r="Q820" i="61"/>
  <c r="R830" i="61"/>
  <c r="Q830" i="61"/>
  <c r="R838" i="61"/>
  <c r="Q838" i="61"/>
  <c r="R848" i="61"/>
  <c r="Q848" i="61"/>
  <c r="R860" i="61"/>
  <c r="Q860" i="61"/>
  <c r="R872" i="61"/>
  <c r="Q872" i="61"/>
  <c r="R882" i="61"/>
  <c r="Q882" i="61"/>
  <c r="R897" i="61"/>
  <c r="Q897" i="61"/>
  <c r="R901" i="61"/>
  <c r="Q901" i="61"/>
  <c r="R905" i="61"/>
  <c r="Q905" i="61"/>
  <c r="R909" i="61"/>
  <c r="Q909" i="61"/>
  <c r="Q913" i="61"/>
  <c r="R913" i="61"/>
  <c r="R955" i="61"/>
  <c r="Q955" i="61"/>
  <c r="Q997" i="61"/>
  <c r="R997" i="61"/>
  <c r="R1004" i="61"/>
  <c r="Q1004" i="61"/>
  <c r="R1064" i="61"/>
  <c r="Q1064" i="61"/>
  <c r="R1017" i="61"/>
  <c r="Q1017" i="61"/>
  <c r="R1024" i="61"/>
  <c r="Q1024" i="61"/>
  <c r="R1033" i="61"/>
  <c r="Q1033" i="61"/>
  <c r="R794" i="61"/>
  <c r="Q794" i="61"/>
  <c r="R702" i="61"/>
  <c r="Q702" i="61"/>
  <c r="R718" i="61"/>
  <c r="Q718" i="61"/>
  <c r="R758" i="61"/>
  <c r="Q758" i="61"/>
  <c r="R781" i="61"/>
  <c r="Q781" i="61"/>
  <c r="R803" i="61"/>
  <c r="Q803" i="61"/>
  <c r="R834" i="61"/>
  <c r="Q834" i="61"/>
  <c r="R859" i="61"/>
  <c r="Q859" i="61"/>
  <c r="R715" i="61"/>
  <c r="Q715" i="61"/>
  <c r="R893" i="61"/>
  <c r="Q893" i="61"/>
  <c r="R706" i="61"/>
  <c r="Q706" i="61"/>
  <c r="R1038" i="61"/>
  <c r="Q1038" i="61"/>
  <c r="R734" i="61"/>
  <c r="Q734" i="61"/>
  <c r="R773" i="61"/>
  <c r="Q773" i="61"/>
  <c r="R793" i="61"/>
  <c r="Q793" i="61"/>
  <c r="R826" i="61"/>
  <c r="Q826" i="61"/>
  <c r="R847" i="61"/>
  <c r="Q847" i="61"/>
  <c r="R873" i="61"/>
  <c r="Q873" i="61"/>
  <c r="R1012" i="61"/>
  <c r="Q1012" i="61"/>
  <c r="R1032" i="61"/>
  <c r="Q1032" i="61"/>
  <c r="R766" i="61"/>
  <c r="Q766" i="61"/>
  <c r="R972" i="61"/>
  <c r="Q972" i="61"/>
  <c r="R1052" i="61"/>
  <c r="Q1052" i="61"/>
  <c r="R828" i="61"/>
  <c r="Q828" i="61"/>
  <c r="R983" i="61"/>
  <c r="Q983" i="61"/>
  <c r="R987" i="61"/>
  <c r="Q987" i="61"/>
  <c r="R744" i="61"/>
  <c r="Q744" i="61"/>
  <c r="R896" i="61"/>
  <c r="Q896" i="61"/>
  <c r="R904" i="61"/>
  <c r="Q904" i="61"/>
  <c r="R912" i="61"/>
  <c r="Q912" i="61"/>
  <c r="R995" i="61"/>
  <c r="Q995" i="61"/>
  <c r="Q1016" i="61"/>
  <c r="R1016" i="61"/>
  <c r="R1022" i="61"/>
  <c r="Q1022" i="61"/>
  <c r="R725" i="61"/>
  <c r="Q725" i="61"/>
  <c r="R778" i="61"/>
  <c r="Q778" i="61"/>
  <c r="R823" i="61"/>
  <c r="Q823" i="61"/>
  <c r="R883" i="61"/>
  <c r="Q883" i="61"/>
  <c r="R704" i="61"/>
  <c r="Q704" i="61"/>
  <c r="Q998" i="61"/>
  <c r="R998" i="61"/>
  <c r="R1007" i="61"/>
  <c r="Q1007" i="61"/>
  <c r="R1013" i="61"/>
  <c r="Q1013" i="61"/>
  <c r="Q1034" i="61"/>
  <c r="R1034" i="61"/>
  <c r="Q735" i="61"/>
  <c r="R735" i="61"/>
  <c r="Q776" i="61"/>
  <c r="R776" i="61"/>
  <c r="R852" i="61"/>
  <c r="Q852" i="61"/>
  <c r="R700" i="61"/>
  <c r="Q700" i="61"/>
  <c r="R992" i="61"/>
  <c r="Q992" i="61"/>
  <c r="R1001" i="61"/>
  <c r="Q1001" i="61"/>
  <c r="Q1063" i="61"/>
  <c r="R1063" i="61"/>
  <c r="Q1015" i="61"/>
  <c r="R1015" i="61"/>
  <c r="R1025" i="61"/>
  <c r="Q1025" i="61"/>
  <c r="R1037" i="61"/>
  <c r="Q1037" i="61"/>
  <c r="R814" i="61"/>
  <c r="Q814" i="61"/>
  <c r="R864" i="61"/>
  <c r="Q864" i="61"/>
  <c r="R884" i="61"/>
  <c r="Q884" i="61"/>
  <c r="R920" i="61"/>
  <c r="Q920" i="61"/>
  <c r="Q962" i="61"/>
  <c r="R962" i="61"/>
  <c r="R966" i="61"/>
  <c r="Q966" i="61"/>
  <c r="R970" i="61"/>
  <c r="Q970" i="61"/>
  <c r="R974" i="61"/>
  <c r="Q974" i="61"/>
  <c r="Q980" i="61"/>
  <c r="R980" i="61"/>
  <c r="R1046" i="61"/>
  <c r="Q1046" i="61"/>
  <c r="R1050" i="61"/>
  <c r="Q1050" i="61"/>
  <c r="R1056" i="61"/>
  <c r="Q1056" i="61"/>
  <c r="R923" i="61"/>
  <c r="Q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5" i="61"/>
  <c r="Q985" i="61"/>
  <c r="R991" i="61"/>
  <c r="Q991" i="61"/>
  <c r="R730" i="61"/>
  <c r="Q730" i="61"/>
  <c r="R738" i="61"/>
  <c r="Q738" i="61"/>
  <c r="R757" i="61"/>
  <c r="Q757" i="61"/>
  <c r="R767" i="61"/>
  <c r="Q767" i="61"/>
  <c r="R777" i="61"/>
  <c r="Q777" i="61"/>
  <c r="R785" i="61"/>
  <c r="Q785" i="61"/>
  <c r="R795" i="61"/>
  <c r="Q795" i="61"/>
  <c r="R805" i="61"/>
  <c r="Q805" i="61"/>
  <c r="R815" i="61"/>
  <c r="Q815" i="61"/>
  <c r="R825" i="61"/>
  <c r="Q825" i="61"/>
  <c r="R833" i="61"/>
  <c r="Q833" i="61"/>
  <c r="R841" i="61"/>
  <c r="Q841" i="61"/>
  <c r="R853" i="61"/>
  <c r="Q853" i="61"/>
  <c r="R865" i="61"/>
  <c r="Q865" i="61"/>
  <c r="R875" i="61"/>
  <c r="Q875" i="61"/>
  <c r="R885" i="61"/>
  <c r="Q885" i="61"/>
  <c r="R689" i="61"/>
  <c r="Q689" i="61"/>
  <c r="R696" i="61"/>
  <c r="Q696" i="61"/>
  <c r="R705" i="61"/>
  <c r="Q705" i="61"/>
  <c r="R714" i="61"/>
  <c r="Q714" i="61"/>
  <c r="R898" i="61"/>
  <c r="Q898" i="61"/>
  <c r="R902" i="61"/>
  <c r="Q902" i="61"/>
  <c r="Q906" i="61"/>
  <c r="R906" i="61"/>
  <c r="R910" i="61"/>
  <c r="Q910" i="61"/>
  <c r="R957" i="61"/>
  <c r="Q957" i="61"/>
  <c r="R999" i="61"/>
  <c r="Q999" i="61"/>
  <c r="R1006" i="61"/>
  <c r="Q1006" i="61"/>
  <c r="R1011" i="61"/>
  <c r="Q1011" i="61"/>
  <c r="R1019" i="61"/>
  <c r="Q1019" i="61"/>
  <c r="R1026" i="61"/>
  <c r="Q1026" i="61"/>
  <c r="R1035" i="61"/>
  <c r="Q1035" i="61"/>
  <c r="R756" i="61"/>
  <c r="Q756" i="61"/>
  <c r="R824" i="61"/>
  <c r="Q824" i="61"/>
  <c r="R693" i="61"/>
  <c r="Q693" i="61"/>
  <c r="R958" i="61"/>
  <c r="Q958" i="61"/>
  <c r="R688" i="61"/>
  <c r="Q688" i="61"/>
  <c r="R761" i="61"/>
  <c r="Q761" i="61"/>
  <c r="R783" i="61"/>
  <c r="Q783" i="61"/>
  <c r="R816" i="61"/>
  <c r="Q816" i="61"/>
  <c r="R837" i="61"/>
  <c r="Q837" i="61"/>
  <c r="R861" i="61"/>
  <c r="Q861" i="61"/>
  <c r="R717" i="61"/>
  <c r="Q717" i="61"/>
  <c r="R1039" i="61"/>
  <c r="Q1039" i="61"/>
  <c r="R753" i="61"/>
  <c r="Q753" i="61"/>
  <c r="Q775" i="61"/>
  <c r="R775" i="61"/>
  <c r="R806" i="61"/>
  <c r="Q806" i="61"/>
  <c r="R829" i="61"/>
  <c r="Q829" i="61"/>
  <c r="R851" i="61"/>
  <c r="Q851" i="61"/>
  <c r="Q886" i="61"/>
  <c r="R886" i="61"/>
  <c r="AN3" i="30"/>
  <c r="L929" i="61"/>
  <c r="R929" i="61" s="1"/>
  <c r="R959" i="61"/>
  <c r="M918" i="61"/>
  <c r="R870" i="61"/>
  <c r="K678" i="61"/>
  <c r="K683" i="61" s="1"/>
  <c r="K641" i="61"/>
  <c r="K647" i="61" s="1"/>
  <c r="K593" i="61"/>
  <c r="K610" i="61" s="1"/>
  <c r="L593" i="61"/>
  <c r="L610" i="61" s="1"/>
  <c r="M624" i="61"/>
  <c r="M639" i="61" s="1"/>
  <c r="K612" i="61"/>
  <c r="K622" i="61" s="1"/>
  <c r="L656" i="61"/>
  <c r="L659" i="61" s="1"/>
  <c r="L641" i="61"/>
  <c r="L647" i="61" s="1"/>
  <c r="M661" i="61"/>
  <c r="M668" i="61" s="1"/>
  <c r="M649" i="61"/>
  <c r="L670" i="61"/>
  <c r="L676" i="61" s="1"/>
  <c r="L678" i="61"/>
  <c r="L683" i="61" s="1"/>
  <c r="M612" i="61"/>
  <c r="M622" i="61" s="1"/>
  <c r="K961" i="61"/>
  <c r="K976" i="61" s="1"/>
  <c r="K1011" i="61"/>
  <c r="K920" i="61"/>
  <c r="R1009" i="61"/>
  <c r="L1066" i="61"/>
  <c r="R1066" i="61" s="1"/>
  <c r="L1029" i="61"/>
  <c r="R1029" i="61" s="1"/>
  <c r="R1040" i="61"/>
  <c r="R762" i="61"/>
  <c r="L612" i="61"/>
  <c r="L622" i="61" s="1"/>
  <c r="M656" i="61"/>
  <c r="M659" i="61" s="1"/>
  <c r="M641" i="61"/>
  <c r="M647" i="61" s="1"/>
  <c r="M593" i="61"/>
  <c r="M610" i="61" s="1"/>
  <c r="K1055" i="61"/>
  <c r="K990" i="61"/>
  <c r="K1009" i="61" s="1"/>
  <c r="R719" i="61"/>
  <c r="L1060" i="61"/>
  <c r="R1060" i="61" s="1"/>
  <c r="R796" i="61"/>
  <c r="R711" i="61"/>
  <c r="R726" i="61"/>
  <c r="M929" i="61"/>
  <c r="R849" i="61"/>
  <c r="R879" i="61"/>
  <c r="M862" i="61"/>
  <c r="L918" i="61"/>
  <c r="R918" i="61" s="1"/>
  <c r="K862" i="61"/>
  <c r="M1066" i="61"/>
  <c r="M1029" i="61"/>
  <c r="L1053" i="61"/>
  <c r="R1053" i="61" s="1"/>
  <c r="R855" i="61"/>
  <c r="R889" i="61"/>
  <c r="K1062" i="61"/>
  <c r="R821" i="61"/>
  <c r="R742" i="61"/>
  <c r="R976" i="61"/>
  <c r="R808" i="61"/>
  <c r="R843" i="61"/>
  <c r="R788" i="61"/>
  <c r="L661" i="61"/>
  <c r="L668" i="61" s="1"/>
  <c r="L649" i="61"/>
  <c r="L624" i="61"/>
  <c r="L639" i="61" s="1"/>
  <c r="M670" i="61"/>
  <c r="M676" i="61" s="1"/>
  <c r="M678" i="61"/>
  <c r="M683" i="61" s="1"/>
  <c r="K1031" i="61"/>
  <c r="K1040" i="61" s="1"/>
  <c r="K893" i="61"/>
  <c r="K931" i="61"/>
  <c r="K948" i="61" s="1"/>
  <c r="K978" i="61"/>
  <c r="K988" i="61" s="1"/>
  <c r="K1042" i="61"/>
  <c r="K950" i="61"/>
  <c r="K959" i="61" s="1"/>
  <c r="R988" i="61"/>
  <c r="M1053" i="61"/>
  <c r="R948" i="61"/>
  <c r="M1060" i="61"/>
  <c r="R751" i="61"/>
  <c r="R768" i="61"/>
  <c r="L862" i="61"/>
  <c r="R862" i="61" s="1"/>
  <c r="AI3" i="34"/>
  <c r="AK3" i="34"/>
  <c r="R604" i="61" l="1"/>
  <c r="Q604" i="61"/>
  <c r="R642" i="61"/>
  <c r="Q642" i="61"/>
  <c r="R678" i="61"/>
  <c r="Q678" i="61"/>
  <c r="R600" i="61"/>
  <c r="Q600" i="61"/>
  <c r="R618" i="61"/>
  <c r="Q618" i="61"/>
  <c r="R636" i="61"/>
  <c r="Q636" i="61"/>
  <c r="Q653" i="61"/>
  <c r="R653" i="61"/>
  <c r="R645" i="61"/>
  <c r="Q645" i="61"/>
  <c r="R602" i="61"/>
  <c r="Q602" i="61"/>
  <c r="R620" i="61"/>
  <c r="Q620" i="61"/>
  <c r="R638" i="61"/>
  <c r="Q638" i="61"/>
  <c r="R657" i="61"/>
  <c r="Q657" i="61"/>
  <c r="R599" i="61"/>
  <c r="Q599" i="61"/>
  <c r="R617" i="61"/>
  <c r="Q617" i="61"/>
  <c r="R635" i="61"/>
  <c r="Q635" i="61"/>
  <c r="R658" i="61"/>
  <c r="Q658" i="61"/>
  <c r="Q675" i="61"/>
  <c r="R675" i="61"/>
  <c r="R597" i="61"/>
  <c r="Q597" i="61"/>
  <c r="R629" i="61"/>
  <c r="Q629" i="61"/>
  <c r="Q656" i="61"/>
  <c r="R656" i="61"/>
  <c r="R601" i="61"/>
  <c r="Q601" i="61"/>
  <c r="R680" i="61"/>
  <c r="Q680" i="61"/>
  <c r="R626" i="61"/>
  <c r="Q626" i="61"/>
  <c r="R621" i="61"/>
  <c r="Q621" i="61"/>
  <c r="R664" i="61"/>
  <c r="Q664" i="61"/>
  <c r="R633" i="61"/>
  <c r="Q633" i="61"/>
  <c r="R666" i="61"/>
  <c r="Q666" i="61"/>
  <c r="R615" i="61"/>
  <c r="Q615" i="61"/>
  <c r="R662" i="61"/>
  <c r="Q662" i="61"/>
  <c r="R608" i="61"/>
  <c r="Q608" i="61"/>
  <c r="R594" i="61"/>
  <c r="Q594" i="61"/>
  <c r="R612" i="61"/>
  <c r="Q612" i="61"/>
  <c r="R630" i="61"/>
  <c r="Q630" i="61"/>
  <c r="R681" i="61"/>
  <c r="Q681" i="61"/>
  <c r="R667" i="61"/>
  <c r="Q667" i="61"/>
  <c r="R607" i="61"/>
  <c r="Q607" i="61"/>
  <c r="R627" i="61"/>
  <c r="Q627" i="61"/>
  <c r="R643" i="61"/>
  <c r="Q643" i="61"/>
  <c r="R670" i="61"/>
  <c r="Q670" i="61"/>
  <c r="R609" i="61"/>
  <c r="Q609" i="61"/>
  <c r="R641" i="61"/>
  <c r="Q641" i="61"/>
  <c r="R646" i="61"/>
  <c r="Q646" i="61"/>
  <c r="R625" i="61"/>
  <c r="Q625" i="61"/>
  <c r="R672" i="61"/>
  <c r="Q672" i="61"/>
  <c r="R624" i="61"/>
  <c r="Q624" i="61"/>
  <c r="R679" i="61"/>
  <c r="Q679" i="61"/>
  <c r="R661" i="61"/>
  <c r="Q661" i="61"/>
  <c r="R606" i="61"/>
  <c r="Q606" i="61"/>
  <c r="R663" i="61"/>
  <c r="Q663" i="61"/>
  <c r="Q603" i="61"/>
  <c r="R603" i="61"/>
  <c r="R605" i="61"/>
  <c r="Q605" i="61"/>
  <c r="R628" i="61"/>
  <c r="Q628" i="61"/>
  <c r="R644" i="61"/>
  <c r="Q644" i="61"/>
  <c r="R665" i="61"/>
  <c r="Q665" i="61"/>
  <c r="R596" i="61"/>
  <c r="Q596" i="61"/>
  <c r="R614" i="61"/>
  <c r="Q614" i="61"/>
  <c r="R632" i="61"/>
  <c r="Q632" i="61"/>
  <c r="R649" i="61"/>
  <c r="Q649" i="61"/>
  <c r="R671" i="61"/>
  <c r="Q671" i="61"/>
  <c r="R598" i="61"/>
  <c r="Q598" i="61"/>
  <c r="R616" i="61"/>
  <c r="Q616" i="61"/>
  <c r="R634" i="61"/>
  <c r="Q634" i="61"/>
  <c r="R651" i="61"/>
  <c r="Q651" i="61"/>
  <c r="R673" i="61"/>
  <c r="Q673" i="61"/>
  <c r="R595" i="61"/>
  <c r="Q595" i="61"/>
  <c r="R613" i="61"/>
  <c r="Q613" i="61"/>
  <c r="R631" i="61"/>
  <c r="Q631" i="61"/>
  <c r="R652" i="61"/>
  <c r="Q652" i="61"/>
  <c r="R674" i="61"/>
  <c r="Q674" i="61"/>
  <c r="R619" i="61"/>
  <c r="Q619" i="61"/>
  <c r="R650" i="61"/>
  <c r="Q650" i="61"/>
  <c r="R593" i="61"/>
  <c r="Q593" i="61"/>
  <c r="R637" i="61"/>
  <c r="Q637" i="61"/>
  <c r="Q796" i="61"/>
  <c r="Q948" i="61"/>
  <c r="Q988" i="61"/>
  <c r="Q808" i="61"/>
  <c r="Q1066" i="61"/>
  <c r="Q1009" i="61"/>
  <c r="Q959" i="61"/>
  <c r="Q843" i="61"/>
  <c r="Q849" i="61"/>
  <c r="Q768" i="61"/>
  <c r="Q976" i="61"/>
  <c r="Q821" i="61"/>
  <c r="Q855" i="61"/>
  <c r="Q726" i="61"/>
  <c r="Q1060" i="61"/>
  <c r="Q762" i="61"/>
  <c r="Q870" i="61"/>
  <c r="Q929" i="61"/>
  <c r="Q742" i="61"/>
  <c r="Q918" i="61"/>
  <c r="Q1029" i="61"/>
  <c r="Q862" i="61"/>
  <c r="Q751" i="61"/>
  <c r="Q788" i="61"/>
  <c r="Q889" i="61"/>
  <c r="Q1053" i="61"/>
  <c r="Q879" i="61"/>
  <c r="Q711" i="61"/>
  <c r="Q719" i="61"/>
  <c r="Q1040" i="61"/>
  <c r="M1067" i="61"/>
  <c r="M1068" i="61" s="1"/>
  <c r="K1066" i="61"/>
  <c r="L1067" i="61"/>
  <c r="K890" i="61"/>
  <c r="K891" i="61" s="1"/>
  <c r="R659" i="61"/>
  <c r="K624" i="61"/>
  <c r="K639" i="61" s="1"/>
  <c r="R676" i="61"/>
  <c r="K670" i="61"/>
  <c r="K676" i="61" s="1"/>
  <c r="K656" i="61"/>
  <c r="K659" i="61" s="1"/>
  <c r="K1053" i="61"/>
  <c r="K918" i="61"/>
  <c r="R639" i="61"/>
  <c r="L654" i="61"/>
  <c r="R654" i="61" s="1"/>
  <c r="R668" i="61"/>
  <c r="K929" i="61"/>
  <c r="K1029" i="61"/>
  <c r="K649" i="61"/>
  <c r="L890" i="61"/>
  <c r="R890" i="61" s="1"/>
  <c r="K1060" i="61"/>
  <c r="R622" i="61"/>
  <c r="M654" i="61"/>
  <c r="R610" i="61"/>
  <c r="R647" i="61"/>
  <c r="K661" i="61"/>
  <c r="K668" i="61" s="1"/>
  <c r="M890" i="61"/>
  <c r="M891" i="61" s="1"/>
  <c r="R683" i="61"/>
  <c r="J590" i="61"/>
  <c r="J1069" i="61" s="1"/>
  <c r="J1070" i="61" s="1"/>
  <c r="AM3" i="34"/>
  <c r="AJ3" i="34"/>
  <c r="L1068" i="61" l="1"/>
  <c r="R1067" i="61"/>
  <c r="Q1067" i="61"/>
  <c r="Q683" i="61"/>
  <c r="Q610" i="61"/>
  <c r="Q622" i="61"/>
  <c r="Q639" i="61"/>
  <c r="Q659" i="61"/>
  <c r="Q668" i="61"/>
  <c r="Q676" i="61"/>
  <c r="Q647" i="61"/>
  <c r="L891" i="61"/>
  <c r="Q890" i="61"/>
  <c r="Q654" i="61"/>
  <c r="K1067" i="61"/>
  <c r="K1068" i="61" s="1"/>
  <c r="M684" i="61"/>
  <c r="M685" i="61" s="1"/>
  <c r="K654" i="61"/>
  <c r="L684" i="61"/>
  <c r="R684" i="61" s="1"/>
  <c r="J591" i="61"/>
  <c r="Q891" i="61" l="1"/>
  <c r="L685" i="61"/>
  <c r="Q684" i="61"/>
  <c r="Q1068" i="61"/>
  <c r="K684" i="61"/>
  <c r="K685" i="61" s="1"/>
  <c r="M457" i="61"/>
  <c r="M462" i="61" s="1"/>
  <c r="L507" i="61"/>
  <c r="L512" i="61" s="1"/>
  <c r="M436" i="61"/>
  <c r="M455" i="61" s="1"/>
  <c r="R581" i="61" l="1"/>
  <c r="R517" i="61"/>
  <c r="R487" i="61"/>
  <c r="R567" i="61"/>
  <c r="R477" i="61"/>
  <c r="R511" i="61"/>
  <c r="R555" i="61"/>
  <c r="R493" i="61"/>
  <c r="R561" i="61"/>
  <c r="R449" i="61"/>
  <c r="R527" i="61"/>
  <c r="R587" i="61"/>
  <c r="R441" i="61"/>
  <c r="R497" i="61"/>
  <c r="R523" i="61"/>
  <c r="R577" i="61"/>
  <c r="R507" i="61"/>
  <c r="R469" i="61"/>
  <c r="R545" i="61"/>
  <c r="R453" i="61"/>
  <c r="R501" i="61"/>
  <c r="R541" i="61"/>
  <c r="Q685" i="61"/>
  <c r="M559" i="61"/>
  <c r="M564" i="61" s="1"/>
  <c r="L533" i="61"/>
  <c r="L550" i="61" s="1"/>
  <c r="M492" i="61"/>
  <c r="M505" i="61" s="1"/>
  <c r="L514" i="61"/>
  <c r="L520" i="61" s="1"/>
  <c r="L552" i="61"/>
  <c r="L557" i="61" s="1"/>
  <c r="L574" i="61"/>
  <c r="L582" i="61" s="1"/>
  <c r="Q453" i="61"/>
  <c r="Q493" i="61"/>
  <c r="Q511" i="61"/>
  <c r="M533" i="61"/>
  <c r="M550" i="61" s="1"/>
  <c r="L457" i="61"/>
  <c r="L462" i="61" s="1"/>
  <c r="M514" i="61"/>
  <c r="M520" i="61" s="1"/>
  <c r="M552" i="61"/>
  <c r="M557" i="61" s="1"/>
  <c r="M574" i="61"/>
  <c r="M582" i="61" s="1"/>
  <c r="L480" i="61"/>
  <c r="L490" i="61" s="1"/>
  <c r="Q441" i="61"/>
  <c r="Q477" i="61"/>
  <c r="Q497" i="61"/>
  <c r="Q517" i="61"/>
  <c r="Q555" i="61"/>
  <c r="Q577" i="61"/>
  <c r="L559" i="61"/>
  <c r="L564" i="61" s="1"/>
  <c r="M480" i="61"/>
  <c r="M490" i="61" s="1"/>
  <c r="L464" i="61"/>
  <c r="L478" i="61" s="1"/>
  <c r="L522" i="61"/>
  <c r="L531" i="61" s="1"/>
  <c r="M464" i="61"/>
  <c r="M478" i="61" s="1"/>
  <c r="M522" i="61"/>
  <c r="M531" i="61" s="1"/>
  <c r="L584" i="61"/>
  <c r="L589" i="61" s="1"/>
  <c r="Q501" i="61"/>
  <c r="Q523" i="61"/>
  <c r="Q541" i="61"/>
  <c r="Q561" i="61"/>
  <c r="Q581" i="61"/>
  <c r="M584" i="61"/>
  <c r="M589" i="61" s="1"/>
  <c r="L566" i="61"/>
  <c r="L572" i="61" s="1"/>
  <c r="M566" i="61"/>
  <c r="M572" i="61" s="1"/>
  <c r="Q449" i="61"/>
  <c r="Q469" i="61"/>
  <c r="Q487" i="61"/>
  <c r="M507" i="61"/>
  <c r="Q527" i="61"/>
  <c r="Q545" i="61"/>
  <c r="Q567" i="61"/>
  <c r="Q587" i="61"/>
  <c r="L436" i="61"/>
  <c r="L455" i="61" s="1"/>
  <c r="L492" i="61"/>
  <c r="L505" i="61" s="1"/>
  <c r="Q507" i="61" l="1"/>
  <c r="M512" i="61"/>
  <c r="R548" i="61"/>
  <c r="Q548" i="61"/>
  <c r="R489" i="61"/>
  <c r="Q489" i="61"/>
  <c r="R488" i="61"/>
  <c r="Q488" i="61"/>
  <c r="R504" i="61"/>
  <c r="Q504" i="61"/>
  <c r="R503" i="61"/>
  <c r="Q503" i="61"/>
  <c r="R502" i="61"/>
  <c r="Q502" i="61"/>
  <c r="R500" i="61"/>
  <c r="Q500" i="61"/>
  <c r="R499" i="61"/>
  <c r="Q499" i="61"/>
  <c r="R576" i="61"/>
  <c r="Q576" i="61"/>
  <c r="R495" i="61"/>
  <c r="Q495" i="61"/>
  <c r="R494" i="61"/>
  <c r="Q494" i="61"/>
  <c r="R549" i="61"/>
  <c r="Q549" i="61"/>
  <c r="R459" i="61"/>
  <c r="Q459" i="61"/>
  <c r="R465" i="61"/>
  <c r="Q465" i="61"/>
  <c r="R530" i="61"/>
  <c r="Q530" i="61"/>
  <c r="R452" i="61"/>
  <c r="Q452" i="61"/>
  <c r="R547" i="61"/>
  <c r="Q547" i="61"/>
  <c r="R471" i="61"/>
  <c r="Q471" i="61"/>
  <c r="R546" i="61"/>
  <c r="Q546" i="61"/>
  <c r="R470" i="61"/>
  <c r="Q470" i="61"/>
  <c r="R566" i="61"/>
  <c r="Q566" i="61"/>
  <c r="R486" i="61"/>
  <c r="Q486" i="61"/>
  <c r="R563" i="61"/>
  <c r="Q563" i="61"/>
  <c r="R485" i="61"/>
  <c r="Q485" i="61"/>
  <c r="R562" i="61"/>
  <c r="Q562" i="61"/>
  <c r="R484" i="61"/>
  <c r="Q484" i="61"/>
  <c r="Q560" i="61"/>
  <c r="R482" i="61"/>
  <c r="Q482" i="61"/>
  <c r="R559" i="61"/>
  <c r="Q559" i="61"/>
  <c r="R481" i="61"/>
  <c r="Q481" i="61"/>
  <c r="R556" i="61"/>
  <c r="Q556" i="61"/>
  <c r="R480" i="61"/>
  <c r="Q480" i="61"/>
  <c r="R554" i="61"/>
  <c r="Q554" i="61"/>
  <c r="R476" i="61"/>
  <c r="Q476" i="61"/>
  <c r="R553" i="61"/>
  <c r="Q553" i="61"/>
  <c r="R475" i="61"/>
  <c r="Q475" i="61"/>
  <c r="R552" i="61"/>
  <c r="Q552" i="61"/>
  <c r="R474" i="61"/>
  <c r="Q474" i="61"/>
  <c r="R533" i="61"/>
  <c r="Q533" i="61"/>
  <c r="Q445" i="61"/>
  <c r="R445" i="61"/>
  <c r="R472" i="61"/>
  <c r="Q472" i="61"/>
  <c r="R569" i="61"/>
  <c r="Q569" i="61"/>
  <c r="R586" i="61"/>
  <c r="Q586" i="61"/>
  <c r="R584" i="61"/>
  <c r="Q584" i="61"/>
  <c r="R580" i="61"/>
  <c r="Q580" i="61"/>
  <c r="R578" i="61"/>
  <c r="Q578" i="61"/>
  <c r="R574" i="61"/>
  <c r="Q574" i="61"/>
  <c r="R510" i="61"/>
  <c r="Q510" i="61"/>
  <c r="R529" i="61"/>
  <c r="Q529" i="61"/>
  <c r="R451" i="61"/>
  <c r="Q451" i="61"/>
  <c r="R528" i="61"/>
  <c r="Q528" i="61"/>
  <c r="R450" i="61"/>
  <c r="Q450" i="61"/>
  <c r="R544" i="61"/>
  <c r="Q544" i="61"/>
  <c r="R468" i="61"/>
  <c r="Q468" i="61"/>
  <c r="R543" i="61"/>
  <c r="Q543" i="61"/>
  <c r="R467" i="61"/>
  <c r="Q467" i="61"/>
  <c r="R542" i="61"/>
  <c r="Q542" i="61"/>
  <c r="R466" i="61"/>
  <c r="Q466" i="61"/>
  <c r="R540" i="61"/>
  <c r="Q540" i="61"/>
  <c r="R464" i="61"/>
  <c r="Q464" i="61"/>
  <c r="R539" i="61"/>
  <c r="Q539" i="61"/>
  <c r="R461" i="61"/>
  <c r="Q461" i="61"/>
  <c r="R538" i="61"/>
  <c r="Q538" i="61"/>
  <c r="R460" i="61"/>
  <c r="Q460" i="61"/>
  <c r="R536" i="61"/>
  <c r="Q536" i="61"/>
  <c r="R458" i="61"/>
  <c r="Q458" i="61"/>
  <c r="R535" i="61"/>
  <c r="Q535" i="61"/>
  <c r="R457" i="61"/>
  <c r="Q457" i="61"/>
  <c r="R534" i="61"/>
  <c r="Q534" i="61"/>
  <c r="R454" i="61"/>
  <c r="Q454" i="61"/>
  <c r="R473" i="61"/>
  <c r="Q473" i="61"/>
  <c r="R537" i="61"/>
  <c r="Q537" i="61"/>
  <c r="R568" i="61"/>
  <c r="Q568" i="61"/>
  <c r="R585" i="61"/>
  <c r="Q585" i="61"/>
  <c r="R579" i="61"/>
  <c r="Q579" i="61"/>
  <c r="R498" i="61"/>
  <c r="Q498" i="61"/>
  <c r="R496" i="61"/>
  <c r="Q496" i="61"/>
  <c r="R575" i="61"/>
  <c r="Q575" i="61"/>
  <c r="R570" i="61"/>
  <c r="Q570" i="61"/>
  <c r="R492" i="61"/>
  <c r="Q492" i="61"/>
  <c r="R436" i="61"/>
  <c r="Q436" i="61"/>
  <c r="R509" i="61"/>
  <c r="Q509" i="61"/>
  <c r="R588" i="61"/>
  <c r="Q588" i="61"/>
  <c r="R508" i="61"/>
  <c r="Q508" i="61"/>
  <c r="R526" i="61"/>
  <c r="Q526" i="61"/>
  <c r="R448" i="61"/>
  <c r="Q448" i="61"/>
  <c r="R525" i="61"/>
  <c r="Q525" i="61"/>
  <c r="R447" i="61"/>
  <c r="Q447" i="61"/>
  <c r="R524" i="61"/>
  <c r="Q524" i="61"/>
  <c r="R446" i="61"/>
  <c r="Q446" i="61"/>
  <c r="R522" i="61"/>
  <c r="Q522" i="61"/>
  <c r="R444" i="61"/>
  <c r="Q444" i="61"/>
  <c r="R519" i="61"/>
  <c r="Q519" i="61"/>
  <c r="R443" i="61"/>
  <c r="Q443" i="61"/>
  <c r="R518" i="61"/>
  <c r="Q518" i="61"/>
  <c r="R442" i="61"/>
  <c r="Q442" i="61"/>
  <c r="R516" i="61"/>
  <c r="Q516" i="61"/>
  <c r="R440" i="61"/>
  <c r="Q440" i="61"/>
  <c r="R515" i="61"/>
  <c r="Q515" i="61"/>
  <c r="R439" i="61"/>
  <c r="Q439" i="61"/>
  <c r="R514" i="61"/>
  <c r="Q514" i="61"/>
  <c r="R438" i="61"/>
  <c r="Q438" i="61"/>
  <c r="R571" i="61"/>
  <c r="Q571" i="61"/>
  <c r="R437" i="61"/>
  <c r="Q437" i="61"/>
  <c r="Q483" i="61"/>
  <c r="R483" i="61"/>
  <c r="K533" i="61"/>
  <c r="K550" i="61" s="1"/>
  <c r="L412" i="61"/>
  <c r="L416" i="61" s="1"/>
  <c r="L388" i="61"/>
  <c r="L393" i="61" s="1"/>
  <c r="L362" i="61"/>
  <c r="L371" i="61" s="1"/>
  <c r="L323" i="61"/>
  <c r="L338" i="61" s="1"/>
  <c r="L311" i="61"/>
  <c r="L321" i="61" s="1"/>
  <c r="L283" i="61"/>
  <c r="L289" i="61" s="1"/>
  <c r="L428" i="61"/>
  <c r="L432" i="61" s="1"/>
  <c r="L212" i="61"/>
  <c r="L223" i="61" s="1"/>
  <c r="L182" i="61"/>
  <c r="M421" i="61"/>
  <c r="M401" i="61"/>
  <c r="M410" i="61" s="1"/>
  <c r="M395" i="61"/>
  <c r="M399" i="61" s="1"/>
  <c r="M373" i="61"/>
  <c r="M386" i="61" s="1"/>
  <c r="M340" i="61"/>
  <c r="M360" i="61" s="1"/>
  <c r="M297" i="61"/>
  <c r="M309" i="61" s="1"/>
  <c r="M291" i="61"/>
  <c r="M295" i="61" s="1"/>
  <c r="M267" i="61"/>
  <c r="M281" i="61" s="1"/>
  <c r="M256" i="61"/>
  <c r="M265" i="61" s="1"/>
  <c r="M238" i="61"/>
  <c r="M254" i="61" s="1"/>
  <c r="M225" i="61"/>
  <c r="M236" i="61" s="1"/>
  <c r="L421" i="61"/>
  <c r="L401" i="61"/>
  <c r="L410" i="61" s="1"/>
  <c r="L395" i="61"/>
  <c r="L399" i="61" s="1"/>
  <c r="L373" i="61"/>
  <c r="L386" i="61" s="1"/>
  <c r="L340" i="61"/>
  <c r="L360" i="61" s="1"/>
  <c r="L297" i="61"/>
  <c r="L309" i="61" s="1"/>
  <c r="L291" i="61"/>
  <c r="L295" i="61" s="1"/>
  <c r="L267" i="61"/>
  <c r="L281" i="61" s="1"/>
  <c r="L256" i="61"/>
  <c r="L265" i="61" s="1"/>
  <c r="L238" i="61"/>
  <c r="L254" i="61" s="1"/>
  <c r="L225" i="61"/>
  <c r="L236" i="61" s="1"/>
  <c r="M412" i="61"/>
  <c r="M416" i="61" s="1"/>
  <c r="M388" i="61"/>
  <c r="M393" i="61" s="1"/>
  <c r="M362" i="61"/>
  <c r="M371" i="61" s="1"/>
  <c r="M323" i="61"/>
  <c r="M338" i="61" s="1"/>
  <c r="M311" i="61"/>
  <c r="M321" i="61" s="1"/>
  <c r="M283" i="61"/>
  <c r="M289" i="61" s="1"/>
  <c r="M428" i="61"/>
  <c r="M432" i="61" s="1"/>
  <c r="M212" i="61"/>
  <c r="M223" i="61" s="1"/>
  <c r="M182" i="61"/>
  <c r="R589" i="61"/>
  <c r="R550" i="61"/>
  <c r="R505" i="61"/>
  <c r="R512" i="61"/>
  <c r="K559" i="61"/>
  <c r="K564" i="61" s="1"/>
  <c r="K566" i="61"/>
  <c r="K572" i="61" s="1"/>
  <c r="K464" i="61"/>
  <c r="K478" i="61" s="1"/>
  <c r="K522" i="61"/>
  <c r="K531" i="61" s="1"/>
  <c r="AP3" i="39"/>
  <c r="R531" i="61"/>
  <c r="R582" i="61"/>
  <c r="K492" i="61"/>
  <c r="K505" i="61" s="1"/>
  <c r="R564" i="61"/>
  <c r="R462" i="61"/>
  <c r="R520" i="61"/>
  <c r="R478" i="61"/>
  <c r="R455" i="61"/>
  <c r="R572" i="61"/>
  <c r="R490" i="61"/>
  <c r="R557" i="61"/>
  <c r="AN3" i="16"/>
  <c r="AK3" i="16"/>
  <c r="R185" i="61" l="1"/>
  <c r="Q185" i="61"/>
  <c r="R201" i="61"/>
  <c r="Q201" i="61"/>
  <c r="R246" i="61"/>
  <c r="Q246" i="61"/>
  <c r="R286" i="61"/>
  <c r="Q286" i="61"/>
  <c r="R332" i="61"/>
  <c r="Q332" i="61"/>
  <c r="R389" i="61"/>
  <c r="Q389" i="61"/>
  <c r="R288" i="61"/>
  <c r="Q288" i="61"/>
  <c r="R196" i="61"/>
  <c r="Q196" i="61"/>
  <c r="R232" i="61"/>
  <c r="Q232" i="61"/>
  <c r="R259" i="61"/>
  <c r="Q259" i="61"/>
  <c r="R302" i="61"/>
  <c r="Q302" i="61"/>
  <c r="R345" i="61"/>
  <c r="Q345" i="61"/>
  <c r="R404" i="61"/>
  <c r="Q404" i="61"/>
  <c r="R308" i="61"/>
  <c r="Q308" i="61"/>
  <c r="R55" i="61"/>
  <c r="Q55" i="61"/>
  <c r="R187" i="61"/>
  <c r="Q187" i="61"/>
  <c r="R195" i="61"/>
  <c r="Q195" i="61"/>
  <c r="R203" i="61"/>
  <c r="Q203" i="61"/>
  <c r="R217" i="61"/>
  <c r="Q217" i="61"/>
  <c r="R231" i="61"/>
  <c r="Q231" i="61"/>
  <c r="R243" i="61"/>
  <c r="Q243" i="61"/>
  <c r="R247" i="61"/>
  <c r="Q247" i="61"/>
  <c r="R258" i="61"/>
  <c r="Q258" i="61"/>
  <c r="R269" i="61"/>
  <c r="Q269" i="61"/>
  <c r="R277" i="61"/>
  <c r="Q277" i="61"/>
  <c r="R291" i="61"/>
  <c r="Q291" i="61"/>
  <c r="R301" i="61"/>
  <c r="Q301" i="61"/>
  <c r="R314" i="61"/>
  <c r="Q314" i="61"/>
  <c r="R326" i="61"/>
  <c r="Q326" i="61"/>
  <c r="R334" i="61"/>
  <c r="Q334" i="61"/>
  <c r="R344" i="61"/>
  <c r="Q344" i="61"/>
  <c r="R352" i="61"/>
  <c r="Q352" i="61"/>
  <c r="R365" i="61"/>
  <c r="Q365" i="61"/>
  <c r="R391" i="61"/>
  <c r="Q391" i="61"/>
  <c r="R403" i="61"/>
  <c r="Q403" i="61"/>
  <c r="R421" i="61"/>
  <c r="Q421" i="61"/>
  <c r="R220" i="61"/>
  <c r="Q220" i="61"/>
  <c r="R307" i="61"/>
  <c r="Q307" i="61"/>
  <c r="R415" i="61"/>
  <c r="R209" i="61"/>
  <c r="Q209" i="61"/>
  <c r="R182" i="61"/>
  <c r="Q182" i="61"/>
  <c r="R190" i="61"/>
  <c r="Q190" i="61"/>
  <c r="R198" i="61"/>
  <c r="Q198" i="61"/>
  <c r="R212" i="61"/>
  <c r="Q212" i="61"/>
  <c r="R226" i="61"/>
  <c r="Q226" i="61"/>
  <c r="R239" i="61"/>
  <c r="Q239" i="61"/>
  <c r="R430" i="61"/>
  <c r="Q430" i="61"/>
  <c r="R250" i="61"/>
  <c r="Q250" i="61"/>
  <c r="R261" i="61"/>
  <c r="Q261" i="61"/>
  <c r="R272" i="61"/>
  <c r="Q272" i="61"/>
  <c r="R283" i="61"/>
  <c r="Q283" i="61"/>
  <c r="R294" i="61"/>
  <c r="Q294" i="61"/>
  <c r="R304" i="61"/>
  <c r="Q304" i="61"/>
  <c r="R317" i="61"/>
  <c r="Q317" i="61"/>
  <c r="R329" i="61"/>
  <c r="Q329" i="61"/>
  <c r="R337" i="61"/>
  <c r="Q337" i="61"/>
  <c r="R347" i="61"/>
  <c r="Q347" i="61"/>
  <c r="R355" i="61"/>
  <c r="Q355" i="61"/>
  <c r="R368" i="61"/>
  <c r="Q368" i="61"/>
  <c r="R396" i="61"/>
  <c r="Q396" i="61"/>
  <c r="R406" i="61"/>
  <c r="Q406" i="61"/>
  <c r="R424" i="61"/>
  <c r="Q424" i="61"/>
  <c r="Q235" i="61"/>
  <c r="R235" i="61"/>
  <c r="R369" i="61"/>
  <c r="Q369" i="61"/>
  <c r="R370" i="61"/>
  <c r="Q370" i="61"/>
  <c r="R6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9" i="61"/>
  <c r="Q229" i="61"/>
  <c r="R256" i="61"/>
  <c r="Q256" i="61"/>
  <c r="R275" i="61"/>
  <c r="Q275" i="61"/>
  <c r="R324" i="61"/>
  <c r="Q324" i="61"/>
  <c r="R350" i="61"/>
  <c r="Q350" i="61"/>
  <c r="R413" i="61"/>
  <c r="Q413" i="61"/>
  <c r="R359" i="61"/>
  <c r="Q359" i="61"/>
  <c r="R204" i="61"/>
  <c r="Q204" i="61"/>
  <c r="R248" i="61"/>
  <c r="Q248" i="61"/>
  <c r="R278" i="61"/>
  <c r="Q278" i="61"/>
  <c r="R327" i="61"/>
  <c r="Q327" i="61"/>
  <c r="R366" i="61"/>
  <c r="Q366" i="61"/>
  <c r="R233" i="61"/>
  <c r="Q2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9" i="61"/>
  <c r="Q189" i="61"/>
  <c r="R197" i="61"/>
  <c r="Q197" i="61"/>
  <c r="R205" i="61"/>
  <c r="Q205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79" i="61"/>
  <c r="Q279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R234" i="61"/>
  <c r="Q234" i="61"/>
  <c r="R320" i="61"/>
  <c r="Q320" i="61"/>
  <c r="R358" i="61"/>
  <c r="Q358" i="61"/>
  <c r="R184" i="61"/>
  <c r="Q184" i="61"/>
  <c r="R192" i="61"/>
  <c r="Q192" i="61"/>
  <c r="R200" i="61"/>
  <c r="Q200" i="61"/>
  <c r="R214" i="61"/>
  <c r="Q214" i="61"/>
  <c r="R228" i="61"/>
  <c r="Q228" i="61"/>
  <c r="R241" i="61"/>
  <c r="Q241" i="61"/>
  <c r="R245" i="61"/>
  <c r="Q245" i="61"/>
  <c r="R252" i="61"/>
  <c r="Q252" i="61"/>
  <c r="R263" i="61"/>
  <c r="Q263" i="61"/>
  <c r="R274" i="61"/>
  <c r="Q274" i="61"/>
  <c r="R285" i="61"/>
  <c r="Q285" i="61"/>
  <c r="R298" i="61"/>
  <c r="Q298" i="61"/>
  <c r="R311" i="61"/>
  <c r="Q311" i="61"/>
  <c r="R323" i="61"/>
  <c r="Q323" i="61"/>
  <c r="R331" i="61"/>
  <c r="Q331" i="61"/>
  <c r="R341" i="61"/>
  <c r="Q341" i="61"/>
  <c r="R349" i="61"/>
  <c r="Q349" i="61"/>
  <c r="R362" i="61"/>
  <c r="Q362" i="61"/>
  <c r="R388" i="61"/>
  <c r="Q388" i="61"/>
  <c r="R398" i="61"/>
  <c r="Q398" i="61"/>
  <c r="R412" i="61"/>
  <c r="Q412" i="61"/>
  <c r="R207" i="61"/>
  <c r="Q207" i="61"/>
  <c r="R280" i="61"/>
  <c r="Q280" i="61"/>
  <c r="R425" i="61"/>
  <c r="Q425" i="61"/>
  <c r="R409" i="61"/>
  <c r="Q409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3" i="61"/>
  <c r="Q193" i="61"/>
  <c r="R215" i="61"/>
  <c r="Q215" i="61"/>
  <c r="R242" i="61"/>
  <c r="Q242" i="61"/>
  <c r="R267" i="61"/>
  <c r="Q267" i="61"/>
  <c r="R299" i="61"/>
  <c r="Q299" i="61"/>
  <c r="Q312" i="61"/>
  <c r="R312" i="61"/>
  <c r="R342" i="61"/>
  <c r="Q342" i="61"/>
  <c r="R363" i="61"/>
  <c r="Q363" i="61"/>
  <c r="R401" i="61"/>
  <c r="Q401" i="61"/>
  <c r="R208" i="61"/>
  <c r="Q208" i="61"/>
  <c r="R357" i="61"/>
  <c r="Q357" i="61"/>
  <c r="R188" i="61"/>
  <c r="Q188" i="61"/>
  <c r="R218" i="61"/>
  <c r="Q218" i="61"/>
  <c r="R270" i="61"/>
  <c r="Q270" i="61"/>
  <c r="R292" i="61"/>
  <c r="Q292" i="61"/>
  <c r="R315" i="61"/>
  <c r="Q315" i="61"/>
  <c r="R335" i="61"/>
  <c r="Q335" i="61"/>
  <c r="R353" i="61"/>
  <c r="Q353" i="61"/>
  <c r="R392" i="61"/>
  <c r="Q392" i="61"/>
  <c r="R422" i="61"/>
  <c r="Q422" i="61"/>
  <c r="R319" i="61"/>
  <c r="Q3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05" i="61"/>
  <c r="Q305" i="61"/>
  <c r="R318" i="61"/>
  <c r="Q318" i="61"/>
  <c r="R330" i="61"/>
  <c r="Q330" i="61"/>
  <c r="R340" i="61"/>
  <c r="Q340" i="61"/>
  <c r="R348" i="61"/>
  <c r="Q348" i="61"/>
  <c r="R356" i="61"/>
  <c r="Q356" i="61"/>
  <c r="R373" i="61"/>
  <c r="Q373" i="61"/>
  <c r="R397" i="61"/>
  <c r="Q397" i="61"/>
  <c r="R407" i="61"/>
  <c r="Q407" i="61"/>
  <c r="R206" i="61"/>
  <c r="Q206" i="61"/>
  <c r="R264" i="61"/>
  <c r="Q264" i="61"/>
  <c r="R408" i="61"/>
  <c r="Q408" i="61"/>
  <c r="R253" i="61"/>
  <c r="Q253" i="61"/>
  <c r="R186" i="61"/>
  <c r="Q186" i="61"/>
  <c r="R194" i="61"/>
  <c r="Q194" i="61"/>
  <c r="R202" i="61"/>
  <c r="Q202" i="61"/>
  <c r="R216" i="61"/>
  <c r="Q216" i="61"/>
  <c r="R230" i="61"/>
  <c r="Q230" i="61"/>
  <c r="R428" i="61"/>
  <c r="Q428" i="61"/>
  <c r="R431" i="61"/>
  <c r="Q431" i="61"/>
  <c r="R257" i="61"/>
  <c r="Q257" i="61"/>
  <c r="R268" i="61"/>
  <c r="Q268" i="61"/>
  <c r="R276" i="61"/>
  <c r="Q276" i="61"/>
  <c r="R287" i="61"/>
  <c r="Q287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14" i="61"/>
  <c r="Q414" i="61"/>
  <c r="R219" i="61"/>
  <c r="Q219" i="61"/>
  <c r="R306" i="61"/>
  <c r="Q306" i="61"/>
  <c r="R221" i="61"/>
  <c r="Q221" i="61"/>
  <c r="R222" i="61"/>
  <c r="Q2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7" i="61"/>
  <c r="Q490" i="61"/>
  <c r="Q478" i="61"/>
  <c r="Q582" i="61"/>
  <c r="Q505" i="61"/>
  <c r="Q462" i="61"/>
  <c r="Q455" i="61"/>
  <c r="Q531" i="61"/>
  <c r="Q512" i="61"/>
  <c r="Q550" i="61"/>
  <c r="Q572" i="61"/>
  <c r="Q520" i="61"/>
  <c r="Q564" i="61"/>
  <c r="Q589" i="61"/>
  <c r="K507" i="61"/>
  <c r="K512" i="61" s="1"/>
  <c r="M590" i="61"/>
  <c r="M591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6" i="61"/>
  <c r="R254" i="61"/>
  <c r="R265" i="61"/>
  <c r="R281" i="61"/>
  <c r="L426" i="61"/>
  <c r="R426" i="61" s="1"/>
  <c r="K421" i="61"/>
  <c r="K238" i="61"/>
  <c r="K254" i="61" s="1"/>
  <c r="K225" i="61"/>
  <c r="K236" i="61" s="1"/>
  <c r="R321" i="61"/>
  <c r="R371" i="61"/>
  <c r="K362" i="61"/>
  <c r="K371" i="61" s="1"/>
  <c r="K323" i="61"/>
  <c r="K338" i="61" s="1"/>
  <c r="K401" i="61"/>
  <c r="K410" i="61" s="1"/>
  <c r="K395" i="61"/>
  <c r="K399" i="61" s="1"/>
  <c r="K373" i="61"/>
  <c r="K386" i="61" s="1"/>
  <c r="K340" i="61"/>
  <c r="K360" i="61" s="1"/>
  <c r="K297" i="61"/>
  <c r="K309" i="61" s="1"/>
  <c r="K291" i="61"/>
  <c r="K295" i="61" s="1"/>
  <c r="K212" i="61"/>
  <c r="K223" i="61" s="1"/>
  <c r="M210" i="61"/>
  <c r="R295" i="61"/>
  <c r="R309" i="61"/>
  <c r="R360" i="61"/>
  <c r="R386" i="61"/>
  <c r="R399" i="61"/>
  <c r="R410" i="61"/>
  <c r="M426" i="61"/>
  <c r="L210" i="61"/>
  <c r="R210" i="61" s="1"/>
  <c r="R223" i="61"/>
  <c r="R432" i="61"/>
  <c r="R289" i="61"/>
  <c r="R393" i="61"/>
  <c r="R416" i="61"/>
  <c r="K267" i="61"/>
  <c r="K281" i="61" s="1"/>
  <c r="K256" i="61"/>
  <c r="K265" i="61" s="1"/>
  <c r="R338" i="61"/>
  <c r="K311" i="61"/>
  <c r="K321" i="61" s="1"/>
  <c r="K412" i="61"/>
  <c r="K416" i="61" s="1"/>
  <c r="K388" i="61"/>
  <c r="K393" i="61" s="1"/>
  <c r="K428" i="61"/>
  <c r="K432" i="61" s="1"/>
  <c r="K552" i="61"/>
  <c r="K557" i="61" s="1"/>
  <c r="K584" i="61"/>
  <c r="K589" i="61" s="1"/>
  <c r="K457" i="61"/>
  <c r="K462" i="61" s="1"/>
  <c r="K514" i="61"/>
  <c r="K520" i="61" s="1"/>
  <c r="K480" i="61"/>
  <c r="K490" i="61" s="1"/>
  <c r="L590" i="61"/>
  <c r="R590" i="61" s="1"/>
  <c r="K574" i="61"/>
  <c r="K582" i="61" s="1"/>
  <c r="AM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9" i="61"/>
  <c r="Q338" i="61"/>
  <c r="Q416" i="61"/>
  <c r="Q223" i="61"/>
  <c r="Q399" i="61"/>
  <c r="Q295" i="61"/>
  <c r="Q321" i="61"/>
  <c r="Q254" i="61"/>
  <c r="Q393" i="61"/>
  <c r="Q210" i="61"/>
  <c r="Q386" i="61"/>
  <c r="Q426" i="61"/>
  <c r="Q236" i="61"/>
  <c r="Q58" i="61"/>
  <c r="Q20" i="61"/>
  <c r="Q81" i="61"/>
  <c r="Q52" i="61"/>
  <c r="Q360" i="61"/>
  <c r="Q281" i="61"/>
  <c r="Q34" i="61"/>
  <c r="Q590" i="61"/>
  <c r="Q432" i="61"/>
  <c r="Q410" i="61"/>
  <c r="Q309" i="61"/>
  <c r="Q371" i="61"/>
  <c r="Q265" i="61"/>
  <c r="Q66" i="61"/>
  <c r="Q47" i="61"/>
  <c r="L82" i="61"/>
  <c r="M82" i="61"/>
  <c r="M83" i="61" s="1"/>
  <c r="R154" i="61"/>
  <c r="R119" i="61"/>
  <c r="R105" i="61"/>
  <c r="R135" i="61"/>
  <c r="R169" i="61"/>
  <c r="R178" i="61"/>
  <c r="K182" i="61"/>
  <c r="K283" i="61"/>
  <c r="K289" i="61" s="1"/>
  <c r="L433" i="61"/>
  <c r="R433" i="61" s="1"/>
  <c r="M433" i="61"/>
  <c r="K426" i="61"/>
  <c r="L591" i="61"/>
  <c r="AL3" i="16"/>
  <c r="R82" i="61" l="1"/>
  <c r="L83" i="61"/>
  <c r="Q169" i="61"/>
  <c r="Q105" i="61"/>
  <c r="Q82" i="61"/>
  <c r="L434" i="61"/>
  <c r="Q433" i="61"/>
  <c r="Q119" i="61"/>
  <c r="Q591" i="61"/>
  <c r="Q154" i="61"/>
  <c r="Q178" i="61"/>
  <c r="Q135" i="61"/>
  <c r="K83" i="61"/>
  <c r="M179" i="61"/>
  <c r="M180" i="61" s="1"/>
  <c r="L179" i="61"/>
  <c r="L1069" i="61" s="1"/>
  <c r="K210" i="61"/>
  <c r="M434" i="61"/>
  <c r="K85" i="61"/>
  <c r="K105" i="61" s="1"/>
  <c r="R1069" i="61" l="1"/>
  <c r="R179" i="61"/>
  <c r="L180" i="61"/>
  <c r="Q179" i="61"/>
  <c r="Q434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9" i="61"/>
  <c r="M1070" i="61" s="1"/>
  <c r="K433" i="61"/>
  <c r="K434" i="61" s="1"/>
  <c r="L1070" i="61" l="1"/>
  <c r="Q1070" i="61" s="1"/>
  <c r="Q1069" i="61"/>
  <c r="Q180" i="61"/>
  <c r="K179" i="61" l="1"/>
  <c r="K180" i="61" l="1"/>
  <c r="K436" i="61"/>
  <c r="K455" i="61" l="1"/>
  <c r="K590" i="61" s="1"/>
  <c r="K1069" i="61" s="1"/>
  <c r="K591" i="61" l="1"/>
  <c r="K1070" i="61"/>
  <c r="AO3" i="16"/>
  <c r="AM3" i="16"/>
</calcChain>
</file>

<file path=xl/sharedStrings.xml><?xml version="1.0" encoding="utf-8"?>
<sst xmlns="http://schemas.openxmlformats.org/spreadsheetml/2006/main" count="11664" uniqueCount="2361">
  <si>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</si>
  <si>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</si>
  <si>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</si>
  <si>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</si>
  <si>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</si>
  <si>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</si>
  <si>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</si>
  <si>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</si>
  <si>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</si>
  <si>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</si>
  <si>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</si>
  <si>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</si>
  <si>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</si>
  <si>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</si>
  <si>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</si>
  <si>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</si>
  <si>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</si>
  <si>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</si>
  <si>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</si>
  <si>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</si>
  <si>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</si>
  <si>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</si>
  <si>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</si>
  <si>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</si>
  <si>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</si>
  <si>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</si>
  <si>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</si>
  <si>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</si>
  <si>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14148 สำนักงานสาธารณสุขกิ่งอำเภอประจักษ์</t>
  </si>
  <si>
    <t>15221 เพ็ญ รพสต_บ้านด่าน</t>
  </si>
  <si>
    <t>405 สาธารณสุขอำเภอศรีธาตุ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</si>
  <si>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</si>
  <si>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</si>
  <si>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</si>
  <si>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</si>
  <si>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</si>
  <si>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</si>
  <si>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</si>
  <si>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</si>
  <si>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</si>
  <si>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</si>
  <si>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</si>
  <si>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</si>
  <si>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</si>
  <si>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</si>
  <si>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</si>
  <si>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</si>
  <si>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</si>
  <si>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</si>
  <si>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</si>
  <si>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</si>
  <si>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</si>
  <si>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</si>
  <si>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</si>
  <si>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</si>
  <si>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</si>
  <si>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</si>
  <si>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</si>
  <si>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</si>
  <si>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</si>
  <si>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</si>
  <si>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</si>
  <si>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</si>
  <si>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</si>
  <si>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</si>
  <si>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</si>
  <si>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</si>
  <si>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</si>
  <si>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</si>
  <si>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</si>
  <si>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</si>
  <si>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</si>
  <si>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</si>
  <si>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</si>
  <si>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</si>
  <si>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</si>
  <si>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</si>
  <si>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</si>
  <si>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</si>
  <si>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</si>
  <si>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</si>
  <si>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</si>
  <si>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</si>
  <si>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</si>
  <si>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</si>
  <si>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</si>
  <si>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</si>
  <si>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</si>
  <si>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</si>
  <si>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</si>
  <si>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</si>
  <si>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</si>
  <si>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</si>
  <si>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</si>
  <si>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</si>
  <si>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</si>
  <si>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</si>
  <si>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</si>
  <si>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</si>
  <si>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</si>
  <si>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</si>
  <si>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</si>
  <si>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</si>
  <si>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</si>
  <si>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</si>
  <si>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</si>
  <si>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</si>
  <si>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</si>
  <si>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</si>
  <si>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</si>
  <si>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</si>
  <si>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</si>
  <si>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</si>
  <si>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</si>
  <si>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</si>
  <si>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</si>
  <si>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</si>
  <si>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</si>
  <si>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</si>
  <si>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</si>
  <si>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</si>
  <si>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</si>
  <si>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</si>
  <si>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</si>
  <si>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</si>
  <si>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</si>
  <si>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</si>
  <si>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</si>
  <si>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</si>
  <si>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</si>
  <si>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</si>
  <si>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</si>
  <si>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</si>
  <si>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</si>
  <si>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</si>
  <si>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</si>
  <si>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</si>
  <si>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</si>
  <si>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</si>
  <si>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</si>
  <si>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</si>
  <si>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</si>
  <si>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</si>
  <si>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</si>
  <si>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</si>
  <si>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</si>
  <si>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</si>
  <si>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</si>
  <si>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</si>
  <si>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</si>
  <si>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</si>
  <si>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</si>
  <si>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</si>
  <si>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</si>
  <si>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</si>
  <si>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</si>
  <si>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</si>
  <si>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</si>
  <si>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</si>
  <si>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</si>
  <si>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</si>
  <si>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</si>
  <si>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</si>
  <si>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</si>
  <si>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</si>
  <si>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</si>
  <si>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</si>
  <si>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</si>
  <si>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</si>
  <si>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</si>
  <si>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</si>
  <si>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</si>
  <si>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</si>
  <si>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</si>
  <si>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</si>
  <si>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</si>
  <si>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</si>
  <si>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</si>
  <si>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</si>
  <si>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</si>
  <si>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</si>
  <si>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</si>
  <si>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</si>
  <si>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</si>
  <si>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</si>
  <si>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</si>
  <si>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</si>
  <si>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</si>
  <si>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</si>
  <si>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</si>
  <si>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</si>
  <si>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</si>
  <si>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</si>
  <si>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</si>
  <si>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</si>
  <si>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</si>
  <si>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</si>
  <si>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</si>
  <si>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</si>
  <si>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</si>
  <si>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</si>
  <si>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</si>
  <si>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</si>
  <si>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</si>
  <si>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</si>
  <si>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</si>
  <si>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</si>
  <si>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</si>
  <si>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</si>
  <si>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</si>
  <si>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</si>
  <si>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</si>
  <si>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</si>
  <si>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</si>
  <si>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</si>
  <si>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</si>
  <si>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</si>
  <si>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</si>
  <si>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</si>
  <si>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</si>
  <si>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</si>
  <si>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</si>
  <si>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</si>
  <si>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</si>
  <si>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</si>
  <si>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</si>
  <si>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</si>
  <si>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</si>
  <si>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</si>
  <si>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</si>
  <si>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</si>
  <si>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</si>
  <si>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</si>
  <si>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</si>
  <si>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</si>
  <si>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</si>
  <si>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</si>
  <si>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</si>
  <si>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</si>
  <si>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</si>
  <si>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</si>
  <si>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</si>
  <si>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</si>
  <si>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</si>
  <si>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</si>
  <si>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</si>
  <si>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</si>
  <si>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</si>
  <si>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</si>
  <si>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</si>
  <si>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</si>
  <si>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</si>
  <si>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</si>
  <si>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</si>
  <si>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</si>
  <si>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</si>
  <si>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</si>
  <si>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</si>
  <si>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</si>
  <si>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</si>
  <si>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</si>
  <si>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</si>
  <si>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</si>
  <si>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</si>
  <si>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</si>
  <si>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</si>
  <si>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</si>
  <si>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</si>
  <si>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</si>
  <si>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</si>
  <si>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</si>
  <si>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</si>
  <si>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</si>
  <si>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</si>
  <si>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</si>
  <si>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</si>
  <si>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</si>
  <si>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</si>
  <si>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</si>
  <si>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</si>
  <si>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</si>
  <si>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</si>
  <si>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</si>
  <si>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</si>
  <si>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</si>
  <si>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</si>
  <si>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</si>
  <si>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</si>
  <si>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</si>
  <si>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</si>
  <si>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</si>
  <si>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</si>
  <si>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</si>
  <si>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</si>
  <si>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</si>
  <si>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</si>
  <si>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</si>
  <si>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</si>
  <si>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</si>
  <si>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</si>
  <si>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</si>
  <si>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</si>
  <si>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</si>
  <si>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</si>
  <si>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</si>
  <si>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</si>
  <si>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</si>
  <si>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</si>
  <si>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</si>
  <si>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</si>
  <si>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</si>
  <si>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</si>
  <si>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</si>
  <si>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</si>
  <si>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</si>
  <si>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</si>
  <si>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</si>
  <si>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</si>
  <si>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</si>
  <si>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</si>
  <si>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</si>
  <si>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</si>
  <si>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</si>
  <si>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</si>
  <si>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</si>
  <si>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</si>
  <si>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</si>
  <si>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</si>
  <si>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</si>
  <si>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</si>
  <si>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</si>
  <si>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</si>
  <si>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</si>
  <si>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</si>
  <si>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</si>
  <si>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</si>
  <si>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</si>
  <si>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</si>
  <si>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</si>
  <si>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</si>
  <si>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</si>
  <si>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</si>
  <si>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</si>
  <si>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</si>
  <si>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</si>
  <si>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</si>
  <si>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</si>
  <si>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</si>
  <si>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</si>
  <si>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</si>
  <si>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</si>
  <si>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</si>
  <si>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41-26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</si>
  <si>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</si>
  <si>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</si>
  <si>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</si>
  <si>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</si>
  <si>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</si>
  <si>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</si>
  <si>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</si>
  <si>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</si>
  <si>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</si>
  <si>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</si>
  <si>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</si>
  <si>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</si>
  <si>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</si>
  <si>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</si>
  <si>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</si>
  <si>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</si>
  <si>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</si>
  <si>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</si>
  <si>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</si>
  <si>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</si>
  <si>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</si>
  <si>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</si>
  <si>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</si>
  <si>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</si>
  <si>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</si>
  <si>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</si>
  <si>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</si>
  <si>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</si>
  <si>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</si>
  <si>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</si>
  <si>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</si>
  <si>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</si>
  <si>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</si>
  <si>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</si>
  <si>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</si>
  <si>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</si>
  <si>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</si>
  <si>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</si>
  <si>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</si>
  <si>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</si>
  <si>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</si>
  <si>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</si>
  <si>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</si>
  <si>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</si>
  <si>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</si>
  <si>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</si>
  <si>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</si>
  <si>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</si>
  <si>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</si>
  <si>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</si>
  <si>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</si>
  <si>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</si>
  <si>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</si>
  <si>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</si>
  <si>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</si>
  <si>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</si>
  <si>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</si>
  <si>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</si>
  <si>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</si>
  <si>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</si>
  <si>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</si>
  <si>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</si>
  <si>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</si>
  <si>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</si>
  <si>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</si>
  <si>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</si>
  <si>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</si>
  <si>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</si>
  <si>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</si>
  <si>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</si>
  <si>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</si>
  <si>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</si>
  <si>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</si>
  <si>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</si>
  <si>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</si>
  <si>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</si>
  <si>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</si>
  <si>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</si>
  <si>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</si>
  <si>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</si>
  <si>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</si>
  <si>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</si>
  <si>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</si>
  <si>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</si>
  <si>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</si>
  <si>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</si>
  <si>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</si>
  <si>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</si>
  <si>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</si>
  <si>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</si>
  <si>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</si>
  <si>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</si>
  <si>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</si>
  <si>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</si>
  <si>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</si>
  <si>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</si>
  <si>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</si>
  <si>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</si>
  <si>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</si>
  <si>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</si>
  <si>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</si>
  <si>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</si>
  <si>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</si>
  <si>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</si>
  <si>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</si>
  <si>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</si>
  <si>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</si>
  <si>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</si>
  <si>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</si>
  <si>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</si>
  <si>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</si>
  <si>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</si>
  <si>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</si>
  <si>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</si>
  <si>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</si>
  <si>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</si>
  <si>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</si>
  <si>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</si>
  <si>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</si>
  <si>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</si>
  <si>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</si>
  <si>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</si>
  <si>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</si>
  <si>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</si>
  <si>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</si>
  <si>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</si>
  <si>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</si>
  <si>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</si>
  <si>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</si>
  <si>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</si>
  <si>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</si>
  <si>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</si>
  <si>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</si>
  <si>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</si>
  <si>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</si>
  <si>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</si>
  <si>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</si>
  <si>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</si>
  <si>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</si>
  <si>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</si>
  <si>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</si>
  <si>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</si>
  <si>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</si>
  <si>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</si>
  <si>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</si>
  <si>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</si>
  <si>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</si>
  <si>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</si>
  <si>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</si>
  <si>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</si>
  <si>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</si>
  <si>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</si>
  <si>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</si>
  <si>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</si>
  <si>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</si>
  <si>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</si>
  <si>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</si>
  <si>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</si>
  <si>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</si>
  <si>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</si>
  <si>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</si>
  <si>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</si>
  <si>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</si>
  <si>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</si>
  <si>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</si>
  <si>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</si>
  <si>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</si>
  <si>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</si>
  <si>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</si>
  <si>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</si>
  <si>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</si>
  <si>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</si>
  <si>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</si>
  <si>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</si>
  <si>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</si>
  <si>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</si>
  <si>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</si>
  <si>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</si>
  <si>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</si>
  <si>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</si>
  <si>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</si>
  <si>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</si>
  <si>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</si>
  <si>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</si>
  <si>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</si>
  <si>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</si>
  <si>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</si>
  <si>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</si>
  <si>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</si>
  <si>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</si>
  <si>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</si>
  <si>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</si>
  <si>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</si>
  <si>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</si>
  <si>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</si>
  <si>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</si>
  <si>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</si>
  <si>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</si>
  <si>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</si>
  <si>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</si>
  <si>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</si>
  <si>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</si>
  <si>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</si>
  <si>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</si>
  <si>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</si>
  <si>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</si>
  <si>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</si>
  <si>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</si>
  <si>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</si>
  <si>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</si>
  <si>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</si>
  <si>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</si>
  <si>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</si>
  <si>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</si>
  <si>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</si>
  <si>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</si>
  <si>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</si>
  <si>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</si>
  <si>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</si>
  <si>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</si>
  <si>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</si>
  <si>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</si>
  <si>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</si>
  <si>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</si>
  <si>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</si>
  <si>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</si>
  <si>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</si>
  <si>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</si>
  <si>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</si>
  <si>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</si>
  <si>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</si>
  <si>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</si>
  <si>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</si>
  <si>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</si>
  <si>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</si>
  <si>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</si>
  <si>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</si>
  <si>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</si>
  <si>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>CodeL3</t>
  </si>
  <si>
    <t>Name3</t>
  </si>
  <si>
    <t>รวมจังหวัด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</si>
  <si>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</si>
  <si>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</si>
  <si>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</si>
  <si>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</si>
  <si>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</si>
  <si>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</si>
  <si>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</si>
  <si>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</si>
  <si>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</si>
  <si>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คะแนนรวมเขต</t>
  </si>
  <si>
    <t>คะแนนรวม</t>
  </si>
  <si>
    <t>คะแนนที่ได้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</si>
  <si>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</si>
  <si>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</si>
  <si>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</si>
  <si>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</si>
  <si>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</si>
  <si>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</si>
  <si>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</si>
  <si>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</si>
  <si>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</si>
  <si>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</si>
  <si>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</si>
  <si>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</si>
  <si>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</si>
  <si>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</si>
  <si>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</si>
  <si>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</si>
  <si>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</si>
  <si>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</si>
  <si>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</si>
  <si>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</si>
  <si>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</si>
  <si>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</si>
  <si>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</si>
  <si>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</si>
  <si>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</si>
  <si>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</si>
  <si>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</si>
  <si>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</si>
  <si>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</si>
  <si>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</si>
  <si>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</si>
  <si>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</si>
  <si>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</si>
  <si>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</si>
  <si>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</si>
  <si>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</si>
  <si>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</si>
  <si>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</si>
  <si>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</si>
  <si>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</si>
  <si>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</si>
  <si>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</si>
  <si>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</si>
  <si>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</si>
  <si>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</si>
  <si>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</si>
  <si>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</si>
  <si>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</si>
  <si>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</si>
  <si>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</si>
  <si>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</si>
  <si>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</si>
  <si>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</si>
  <si>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</si>
  <si>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</si>
  <si>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</si>
  <si>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</si>
  <si>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</si>
  <si>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</si>
  <si>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</si>
  <si>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</si>
  <si>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</si>
  <si>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</si>
  <si>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</si>
  <si>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</si>
  <si>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</si>
  <si>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</si>
  <si>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</si>
  <si>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</si>
  <si>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</si>
  <si>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</si>
  <si>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</si>
  <si>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</si>
  <si>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</si>
  <si>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</si>
  <si>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</si>
  <si>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</si>
  <si>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</si>
  <si>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</si>
  <si>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</si>
  <si>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</si>
  <si>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</si>
  <si>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</si>
  <si>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</si>
  <si>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</si>
  <si>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</si>
  <si>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</si>
  <si>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</si>
  <si>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</si>
  <si>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</si>
  <si>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</si>
  <si>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</si>
  <si>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</si>
  <si>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</si>
  <si>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</si>
  <si>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</si>
  <si>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</si>
  <si>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</si>
  <si>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</si>
  <si>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</si>
  <si>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</si>
  <si>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</si>
  <si>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</si>
  <si>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</si>
  <si>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</si>
  <si>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</si>
  <si>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</si>
  <si>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</si>
  <si>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</si>
  <si>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</si>
  <si>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</si>
  <si>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</si>
  <si>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</si>
  <si>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</si>
  <si>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</si>
  <si>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</si>
  <si>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</si>
  <si>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</si>
  <si>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</si>
  <si>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</si>
  <si>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</si>
  <si>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</si>
  <si>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</si>
  <si>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</si>
  <si>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</si>
  <si>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</si>
  <si>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</si>
  <si>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</si>
  <si>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</si>
  <si>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</si>
  <si>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</si>
  <si>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</si>
  <si>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</si>
  <si>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</si>
  <si>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</si>
  <si>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</si>
  <si>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</si>
  <si>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</si>
  <si>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</si>
  <si>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</si>
  <si>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</si>
  <si>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</si>
  <si>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</si>
  <si>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</si>
  <si>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</si>
  <si>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</si>
  <si>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</si>
  <si>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</si>
  <si>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</si>
  <si>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</si>
  <si>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</si>
  <si>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</si>
  <si>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</si>
  <si>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</si>
  <si>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</si>
  <si>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</si>
  <si>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</si>
  <si>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</si>
  <si>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</si>
  <si>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</si>
  <si>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</si>
  <si>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</si>
  <si>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</si>
  <si>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</si>
  <si>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</si>
  <si>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</si>
  <si>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</si>
  <si>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</si>
  <si>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</si>
  <si>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</si>
  <si>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</si>
  <si>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</si>
  <si>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</si>
  <si>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</si>
  <si>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</si>
  <si>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</si>
  <si>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</si>
  <si>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</si>
  <si>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</si>
  <si>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</si>
  <si>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</si>
  <si>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</si>
  <si>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</si>
  <si>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</si>
  <si>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</si>
  <si>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</si>
  <si>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</si>
  <si>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</si>
  <si>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</si>
  <si>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</si>
  <si>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</si>
  <si>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</si>
  <si>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</si>
  <si>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</si>
  <si>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</si>
  <si>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</si>
  <si>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</si>
  <si>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</si>
  <si>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</si>
  <si>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</si>
  <si>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</si>
  <si>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</si>
  <si>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</si>
  <si>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</si>
  <si>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</si>
  <si>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</si>
  <si>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</si>
  <si>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</si>
  <si>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</si>
  <si>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</si>
  <si>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</si>
  <si>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</si>
  <si>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</si>
  <si>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04483 - รพ.สต.หนองบัว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</si>
  <si>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</si>
  <si>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</si>
  <si>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</si>
  <si>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</si>
  <si>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</si>
  <si>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</si>
  <si>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</si>
  <si>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</si>
  <si>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</si>
  <si>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</si>
  <si>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</si>
  <si>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</si>
  <si>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</si>
  <si>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</si>
  <si>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</si>
  <si>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</si>
  <si>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</si>
  <si>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</si>
  <si>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</si>
  <si>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</si>
  <si>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</si>
  <si>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</si>
  <si>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</si>
  <si>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</si>
  <si>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</si>
  <si>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</si>
  <si>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</si>
  <si>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</si>
  <si>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</si>
  <si>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</si>
  <si>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</si>
  <si>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</si>
  <si>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</si>
  <si>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</si>
  <si>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</si>
  <si>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</si>
  <si>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</si>
  <si>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</si>
  <si>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</si>
  <si>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</si>
  <si>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</si>
  <si>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</si>
  <si>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</si>
  <si>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</si>
  <si>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</si>
  <si>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</si>
  <si>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</si>
  <si>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</si>
  <si>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</si>
  <si>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</si>
  <si>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</si>
  <si>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</si>
  <si>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</si>
  <si>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</si>
  <si>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</si>
  <si>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</si>
  <si>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</si>
  <si>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</si>
  <si>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</si>
  <si>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</si>
  <si>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</si>
  <si>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</si>
  <si>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</si>
  <si>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</si>
  <si>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</si>
  <si>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</si>
  <si>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</si>
  <si>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</si>
  <si>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</si>
  <si>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</si>
  <si>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</si>
  <si>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</si>
  <si>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</si>
  <si>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</si>
  <si>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</si>
  <si>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</si>
  <si>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</si>
  <si>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</si>
  <si>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</si>
  <si>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</si>
  <si>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</si>
  <si>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</si>
  <si>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</si>
  <si>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</si>
  <si>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</si>
  <si>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</si>
  <si>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</si>
  <si>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</si>
  <si>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</si>
  <si>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</si>
  <si>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</si>
  <si>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</si>
  <si>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</si>
  <si>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</si>
  <si>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</si>
  <si>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</si>
  <si>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</si>
  <si>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</si>
  <si>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</si>
  <si>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</si>
  <si>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</si>
  <si>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</si>
  <si>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</si>
  <si>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</si>
  <si>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</si>
  <si>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</si>
  <si>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</si>
  <si>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</si>
  <si>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</si>
  <si>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</si>
  <si>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</si>
  <si>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</si>
  <si>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</si>
  <si>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</si>
  <si>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</si>
  <si>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</si>
  <si>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</si>
  <si>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</si>
  <si>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</si>
  <si>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</si>
  <si>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</si>
  <si>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</si>
  <si>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</si>
  <si>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</si>
  <si>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</si>
  <si>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</si>
  <si>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</si>
  <si>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</si>
  <si>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</si>
  <si>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</si>
  <si>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</si>
  <si>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</si>
  <si>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</si>
  <si>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</si>
  <si>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</si>
  <si>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</si>
  <si>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</si>
  <si>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</si>
  <si>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</si>
  <si>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</si>
  <si>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</si>
  <si>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</si>
  <si>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</si>
  <si>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</si>
  <si>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</si>
  <si>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</si>
  <si>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</si>
  <si>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</si>
  <si>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</si>
  <si>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</si>
  <si>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</si>
  <si>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</si>
  <si>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</si>
  <si>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</si>
  <si>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</si>
  <si>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</si>
  <si>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</si>
  <si>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</si>
  <si>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</si>
  <si>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</si>
  <si>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</si>
  <si>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</si>
  <si>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</si>
  <si>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</si>
  <si>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</si>
  <si>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04632 - สอ.บ้านนาพู่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</si>
  <si>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</si>
  <si>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</si>
  <si>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</si>
  <si>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</si>
  <si>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</si>
  <si>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</si>
  <si>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</si>
  <si>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</si>
  <si>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</si>
  <si>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</si>
  <si>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</si>
  <si>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</si>
  <si>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</si>
  <si>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</si>
  <si>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</si>
  <si>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</si>
  <si>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</si>
  <si>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</si>
  <si>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</si>
  <si>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</si>
  <si>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</si>
  <si>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</si>
  <si>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</si>
  <si>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</si>
  <si>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</si>
  <si>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</si>
  <si>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</si>
  <si>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</si>
  <si>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</si>
  <si>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</si>
  <si>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</si>
  <si>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</si>
  <si>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</si>
  <si>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</si>
  <si>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</si>
  <si>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</si>
  <si>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</si>
  <si>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</si>
  <si>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</si>
  <si>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</si>
  <si>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</si>
  <si>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</si>
  <si>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</si>
  <si>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</si>
  <si>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</si>
  <si>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</si>
  <si>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</si>
  <si>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</si>
  <si>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</si>
  <si>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</si>
  <si>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</si>
  <si>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</si>
  <si>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</si>
  <si>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</si>
  <si>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</si>
  <si>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</si>
  <si>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</si>
  <si>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</si>
  <si>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</si>
  <si>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</si>
  <si>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</si>
  <si>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</si>
  <si>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</si>
  <si>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</si>
  <si>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</si>
  <si>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</si>
  <si>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</si>
  <si>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</si>
  <si>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</si>
  <si>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</si>
  <si>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</si>
  <si>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</si>
  <si>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</si>
  <si>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</si>
  <si>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</si>
  <si>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</si>
  <si>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</si>
  <si>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</si>
  <si>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</si>
  <si>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</si>
  <si>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</si>
  <si>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</si>
  <si>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</si>
  <si>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</si>
  <si>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</si>
  <si>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</si>
  <si>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</si>
  <si>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</si>
  <si>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</si>
  <si>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</si>
  <si>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</si>
  <si>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</si>
  <si>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</si>
  <si>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</si>
  <si>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</si>
  <si>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</si>
  <si>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</si>
  <si>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</si>
  <si>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</si>
  <si>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</si>
  <si>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</si>
  <si>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</si>
  <si>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</si>
  <si>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</si>
  <si>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</si>
  <si>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</si>
  <si>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</si>
  <si>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</si>
  <si>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</si>
  <si>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</si>
  <si>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</si>
  <si>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</si>
  <si>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</si>
  <si>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</si>
  <si>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</si>
  <si>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</si>
  <si>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</si>
  <si>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</si>
  <si>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</si>
  <si>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</si>
  <si>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</si>
  <si>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</si>
  <si>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</si>
  <si>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</si>
  <si>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</si>
  <si>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</si>
  <si>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</si>
  <si>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</si>
  <si>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</si>
  <si>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</si>
  <si>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</si>
  <si>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</si>
  <si>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</si>
  <si>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</si>
  <si>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</si>
  <si>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</si>
  <si>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</si>
  <si>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</si>
  <si>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</si>
  <si>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</si>
  <si>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</si>
  <si>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</si>
  <si>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</si>
  <si>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</si>
  <si>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</si>
  <si>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</si>
  <si>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</si>
  <si>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</si>
  <si>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</si>
  <si>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</si>
  <si>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</si>
  <si>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</si>
  <si>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</si>
  <si>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</si>
  <si>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</si>
  <si>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</si>
  <si>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</si>
  <si>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</si>
  <si>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</si>
  <si>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</si>
  <si>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</si>
  <si>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</si>
  <si>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</si>
  <si>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</si>
  <si>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</si>
  <si>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</si>
  <si>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</si>
  <si>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</si>
  <si>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</si>
  <si>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</si>
  <si>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</si>
  <si>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</si>
  <si>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</si>
  <si>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</si>
  <si>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</si>
  <si>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</si>
  <si>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</si>
  <si>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</si>
  <si>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</si>
  <si>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</si>
  <si>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</si>
  <si>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</si>
  <si>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</si>
  <si>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</si>
  <si>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</si>
  <si>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</si>
  <si>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</si>
  <si>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</si>
  <si>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</si>
  <si>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</si>
  <si>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</si>
  <si>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</si>
  <si>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</si>
  <si>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</si>
  <si>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</si>
  <si>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</si>
  <si>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</si>
  <si>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</si>
  <si>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</si>
  <si>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</si>
  <si>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</si>
  <si>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</si>
  <si>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</si>
  <si>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</si>
  <si>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</si>
  <si>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</si>
  <si>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</si>
  <si>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</si>
  <si>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</si>
  <si>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</si>
  <si>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</si>
  <si>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</si>
  <si>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</si>
  <si>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</si>
  <si>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</si>
  <si>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</si>
  <si>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</si>
  <si>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</si>
  <si>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</si>
  <si>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</si>
  <si>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</si>
  <si>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</si>
  <si>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</si>
  <si>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</si>
  <si>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</si>
  <si>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</si>
  <si>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</si>
  <si>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</si>
  <si>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</si>
  <si>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</si>
  <si>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</si>
  <si>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</si>
  <si>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</si>
  <si>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</si>
  <si>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</si>
  <si>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</si>
  <si>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</si>
  <si>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</si>
  <si>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</si>
  <si>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</si>
  <si>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</si>
  <si>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</si>
  <si>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</si>
  <si>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</si>
  <si>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</si>
  <si>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</si>
  <si>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</si>
  <si>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</si>
  <si>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</si>
  <si>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</si>
  <si>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</si>
  <si>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</si>
  <si>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</si>
  <si>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</si>
  <si>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</si>
  <si>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</si>
  <si>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</si>
  <si>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</si>
  <si>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</si>
  <si>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</si>
  <si>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</si>
  <si>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</si>
  <si>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</si>
  <si>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</si>
  <si>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</si>
  <si>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</si>
  <si>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</si>
  <si>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</si>
  <si>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</si>
  <si>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</si>
  <si>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</si>
  <si>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</si>
  <si>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</si>
  <si>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</si>
  <si>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</si>
  <si>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</si>
  <si>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</si>
  <si>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</si>
  <si>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</si>
  <si>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</si>
  <si>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</si>
  <si>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</si>
  <si>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</si>
  <si>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</si>
  <si>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</si>
  <si>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</si>
  <si>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</si>
  <si>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</si>
  <si>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</si>
  <si>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</si>
  <si>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</si>
  <si>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</si>
  <si>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</si>
  <si>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</si>
  <si>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</si>
  <si>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</si>
  <si>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</si>
  <si>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</si>
  <si>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</si>
  <si>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</si>
  <si>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</si>
  <si>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</si>
  <si>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</si>
  <si>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</si>
  <si>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</si>
  <si>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</si>
  <si>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</si>
  <si>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</si>
  <si>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</si>
  <si>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</si>
  <si>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</si>
  <si>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</si>
  <si>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</si>
  <si>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</si>
  <si>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</si>
  <si>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</si>
  <si>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</si>
  <si>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</si>
  <si>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</si>
  <si>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</si>
  <si>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</si>
  <si>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</si>
  <si>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</si>
  <si>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</si>
  <si>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</si>
  <si>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</si>
  <si>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</si>
  <si>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</si>
  <si>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</si>
  <si>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</si>
  <si>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</si>
  <si>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</si>
  <si>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</si>
  <si>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</si>
  <si>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</si>
  <si>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</si>
  <si>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</si>
  <si>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</si>
  <si>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</si>
  <si>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</si>
  <si>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</si>
  <si>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</si>
  <si>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</si>
  <si>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</si>
  <si>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</si>
  <si>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</si>
  <si>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</si>
  <si>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</si>
  <si>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</si>
  <si>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</si>
  <si>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</si>
  <si>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</si>
  <si>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</si>
  <si>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</si>
  <si>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</si>
  <si>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</si>
  <si>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</si>
  <si>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</si>
  <si>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</si>
  <si>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</si>
  <si>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</si>
  <si>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</si>
  <si>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</si>
  <si>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</si>
  <si>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</si>
  <si>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</si>
  <si>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</si>
  <si>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</si>
  <si>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</si>
  <si>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</si>
  <si>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</si>
  <si>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</si>
  <si>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</si>
  <si>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</si>
  <si>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</si>
  <si>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</si>
  <si>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</si>
  <si>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</si>
  <si>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</si>
  <si>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</si>
  <si>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</si>
  <si>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</si>
  <si>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</si>
  <si>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</si>
  <si>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</si>
  <si>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</si>
  <si>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</si>
  <si>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</si>
  <si>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</si>
  <si>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</si>
  <si>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</si>
  <si>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</si>
  <si>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</si>
  <si>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</si>
  <si>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</si>
  <si>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</si>
  <si>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</si>
  <si>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</si>
  <si>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</si>
  <si>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</si>
  <si>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</si>
  <si>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</si>
  <si>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</si>
  <si>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</si>
  <si>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</si>
  <si>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</si>
  <si>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</si>
  <si>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</si>
  <si>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</si>
  <si>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</si>
  <si>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</si>
  <si>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</si>
  <si>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</si>
  <si>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</si>
  <si>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</si>
  <si>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</si>
  <si>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</si>
  <si>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</si>
  <si>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</si>
  <si>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</si>
  <si>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</si>
  <si>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</si>
  <si>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</si>
  <si>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</si>
  <si>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</si>
  <si>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</si>
  <si>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</si>
  <si>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</si>
  <si>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</si>
  <si>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</si>
  <si>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</si>
  <si>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</si>
  <si>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</si>
  <si>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</si>
  <si>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</si>
  <si>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</si>
  <si>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</si>
  <si>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</si>
  <si>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</si>
  <si>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</si>
  <si>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นายูง,รพช.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</si>
  <si>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</si>
  <si>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</si>
  <si>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</si>
  <si>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</si>
  <si>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</si>
  <si>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</si>
  <si>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</si>
  <si>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</si>
  <si>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สอ.คีรีวงกต</t>
  </si>
  <si>
    <t>รวมเขต 8</t>
  </si>
  <si>
    <t>ร้อยละที่ส่งงบ</t>
  </si>
  <si>
    <t>ร้อยละที่ไม่ส่งงบ</t>
  </si>
  <si>
    <t>งบทดลองไม่สัมพันธ์ จำนวน 1 แห่ง</t>
  </si>
  <si>
    <t>ประจำเดือน พฤษภาคม 2562  ปีงบประมาณ 2562 (ข้อมูล ณ วันที่ 2 กรกฎาคม 2562  เวลา 09:10 น.)</t>
  </si>
  <si>
    <t>1101000000.000</t>
  </si>
  <si>
    <t>1102000000.000</t>
  </si>
  <si>
    <t>1105000000.000</t>
  </si>
  <si>
    <t>1106000000.000</t>
  </si>
  <si>
    <t>1204000000.000</t>
  </si>
  <si>
    <t>1205000000.000</t>
  </si>
  <si>
    <t>1206000000.000</t>
  </si>
  <si>
    <t>1209000000.000</t>
  </si>
  <si>
    <t>2101000000.000</t>
  </si>
  <si>
    <t>2102000000.000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</si>
  <si>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</si>
  <si>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</si>
  <si>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</si>
  <si>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</si>
  <si>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</si>
  <si>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</si>
  <si>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4201000000.000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</si>
  <si>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</si>
  <si>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</si>
  <si>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</si>
  <si>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</si>
  <si>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</si>
  <si>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</si>
  <si>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</si>
  <si>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</si>
  <si>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</si>
  <si>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</si>
  <si>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</si>
  <si>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</si>
  <si>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5108000000.000</t>
  </si>
  <si>
    <t>5203000000.000</t>
  </si>
  <si>
    <t>5210000000.000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</si>
  <si>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</si>
  <si>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</si>
  <si>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</si>
  <si>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</si>
  <si>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1.2.3 ที่ดิน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</si>
  <si>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</si>
  <si>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</si>
  <si>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</si>
  <si>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</si>
  <si>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</si>
  <si>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</si>
  <si>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</si>
  <si>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</si>
  <si>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</si>
  <si>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</si>
  <si>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</si>
  <si>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4.1.1 รายได้ค่าธรรมเนียมและบริการ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</si>
  <si>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</si>
  <si>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</si>
  <si>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</si>
  <si>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</si>
  <si>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</si>
  <si>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</si>
  <si>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</si>
  <si>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</si>
  <si>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</si>
  <si>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</si>
  <si>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</si>
  <si>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</si>
  <si>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5.1.8 หนี้สูญและหนี้สงสัยจะสูญ</t>
  </si>
  <si>
    <t>5.2.1 ค่าจำหน่ายจากการขายทรัพย์สิน</t>
  </si>
  <si>
    <t>5.2.4 ค่าใช้จ่ายระหว่างหน่วยงานกรณีอื่น</t>
  </si>
  <si>
    <t>00431 บึงกาฬ,สสอ_</t>
  </si>
  <si>
    <t>00432 พรเจริญ,สสอ_</t>
  </si>
  <si>
    <t>00438 ปากคาด,สสอ_</t>
  </si>
  <si>
    <t>00440 ศรีวิไล,สสอ_</t>
  </si>
  <si>
    <t>00441 บุ่งคล้า,สสอ_</t>
  </si>
  <si>
    <t>2103000000.000</t>
  </si>
  <si>
    <t>2116000000.000</t>
  </si>
  <si>
    <t>4206000000.000</t>
  </si>
  <si>
    <t>2.1.3 รายได้รับล่วงหน้า</t>
  </si>
  <si>
    <t>2.1.7 หนี้สินหมุนเวียนอื่น</t>
  </si>
  <si>
    <t>4.1.5 รายได้อื่นของแผ่นดิน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</si>
  <si>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</si>
  <si>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</si>
  <si>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</si>
  <si>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</si>
  <si>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</si>
  <si>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</si>
  <si>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</si>
  <si>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</si>
  <si>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</si>
  <si>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</si>
  <si>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</si>
  <si>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</si>
  <si>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</si>
  <si>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</si>
  <si>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</si>
  <si>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</si>
  <si>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</si>
  <si>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</si>
  <si>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</si>
  <si>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</si>
  <si>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</si>
  <si>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</si>
  <si>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</si>
  <si>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</si>
  <si>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</si>
  <si>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</si>
  <si>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</si>
  <si>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</si>
  <si>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</si>
  <si>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</si>
  <si>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</si>
  <si>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</si>
  <si>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</si>
  <si>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</si>
  <si>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</si>
  <si>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</si>
  <si>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</si>
  <si>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</si>
  <si>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</si>
  <si>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</si>
  <si>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</si>
  <si>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</si>
  <si>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</si>
  <si>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</si>
  <si>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</si>
  <si>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</si>
  <si>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</si>
  <si>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</si>
  <si>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</si>
  <si>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</si>
  <si>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</si>
  <si>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</si>
  <si>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</si>
  <si>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</si>
  <si>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</si>
  <si>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</si>
  <si>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</si>
  <si>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</si>
  <si>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</si>
  <si>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</si>
  <si>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</si>
  <si>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</si>
  <si>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</si>
  <si>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</si>
  <si>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</si>
  <si>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</si>
  <si>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</si>
  <si>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</si>
  <si>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</si>
  <si>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</si>
  <si>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</si>
  <si>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</si>
  <si>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</si>
  <si>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</si>
  <si>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</si>
  <si>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</si>
  <si>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</si>
  <si>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</si>
  <si>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</si>
  <si>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</si>
  <si>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</si>
  <si>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</si>
  <si>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</si>
  <si>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4306000000.000</t>
  </si>
  <si>
    <t>4308000000.000</t>
  </si>
  <si>
    <t>5101040000.000</t>
  </si>
  <si>
    <t>4.2.4 รายรับจากการขายสินทรัพย์ของหน่วยงาน</t>
  </si>
  <si>
    <t>4.2.6 รายได้ระหว่างหน่วยงานกรณีอื่น</t>
  </si>
  <si>
    <t>5.1.2 บัญชีค่าบำเหน็จบำนาญ</t>
  </si>
  <si>
    <t>00404 สำนักงานสาธารณสุขอำเภอไชยวาน</t>
  </si>
  <si>
    <t>04481 สถานีอนามัยนิคมสงเคราะห์</t>
  </si>
  <si>
    <t>04482 สอ_บ้านขาว</t>
  </si>
  <si>
    <t>04483 สอ_หนองบัว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</si>
  <si>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</si>
  <si>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</si>
  <si>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</si>
  <si>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</si>
  <si>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</si>
  <si>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</si>
  <si>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</si>
  <si>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</si>
  <si>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</si>
  <si>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</si>
  <si>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</si>
  <si>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</si>
  <si>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</si>
  <si>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</si>
  <si>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</si>
  <si>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</si>
  <si>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</si>
  <si>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</si>
  <si>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</si>
  <si>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</si>
  <si>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</si>
  <si>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</si>
  <si>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</si>
  <si>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</si>
  <si>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</si>
  <si>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</si>
  <si>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</si>
  <si>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</si>
  <si>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</si>
  <si>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</si>
  <si>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</si>
  <si>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</si>
  <si>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</si>
  <si>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</si>
  <si>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</si>
  <si>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</si>
  <si>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</si>
  <si>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</si>
  <si>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</si>
  <si>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</si>
  <si>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</si>
  <si>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</si>
  <si>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</si>
  <si>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</si>
  <si>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</si>
  <si>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</si>
  <si>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</si>
  <si>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</si>
  <si>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</si>
  <si>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</si>
  <si>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</si>
  <si>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</si>
  <si>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</si>
  <si>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</si>
  <si>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</si>
  <si>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</si>
  <si>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</si>
  <si>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</si>
  <si>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</si>
  <si>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</si>
  <si>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</si>
  <si>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</si>
  <si>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</si>
  <si>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</si>
  <si>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</si>
  <si>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</si>
  <si>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</si>
  <si>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</si>
  <si>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</si>
  <si>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</si>
  <si>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</si>
  <si>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</si>
  <si>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</si>
  <si>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</si>
  <si>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</si>
  <si>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</si>
  <si>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</si>
  <si>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</si>
  <si>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</si>
  <si>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</si>
  <si>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</si>
  <si>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</si>
  <si>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</si>
  <si>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</si>
  <si>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</si>
  <si>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</si>
  <si>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</si>
  <si>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</si>
  <si>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</si>
  <si>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</si>
  <si>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</si>
  <si>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</si>
  <si>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</si>
  <si>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</si>
  <si>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</si>
  <si>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</si>
  <si>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</si>
  <si>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</si>
  <si>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</si>
  <si>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</si>
  <si>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</si>
  <si>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</si>
  <si>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</si>
  <si>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</si>
  <si>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</si>
  <si>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</si>
  <si>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</si>
  <si>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</si>
  <si>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</si>
  <si>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</si>
  <si>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</si>
  <si>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</si>
  <si>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</si>
  <si>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</si>
  <si>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</si>
  <si>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</si>
  <si>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</si>
  <si>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</si>
  <si>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</si>
  <si>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</si>
  <si>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</si>
  <si>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</si>
  <si>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</si>
  <si>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</si>
  <si>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</si>
  <si>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</si>
  <si>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</si>
  <si>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</si>
  <si>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</si>
  <si>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</si>
  <si>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</si>
  <si>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</si>
  <si>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</si>
  <si>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</si>
  <si>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</si>
  <si>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</si>
  <si>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</si>
  <si>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</si>
  <si>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</si>
  <si>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</si>
  <si>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</si>
  <si>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</si>
  <si>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04632 เพ็ญ  สถานีอนามัยนาพู่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</si>
  <si>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</si>
  <si>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</si>
  <si>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</si>
  <si>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</si>
  <si>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</si>
  <si>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</si>
  <si>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</si>
  <si>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</si>
  <si>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</si>
  <si>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</si>
  <si>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</si>
  <si>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</si>
  <si>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</si>
  <si>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</si>
  <si>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</si>
  <si>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</si>
  <si>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</si>
  <si>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</si>
  <si>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</si>
  <si>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</si>
  <si>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</si>
  <si>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</si>
  <si>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</si>
  <si>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</si>
  <si>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</si>
  <si>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</si>
  <si>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</si>
  <si>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</si>
  <si>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</si>
  <si>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</si>
  <si>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</si>
  <si>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</si>
  <si>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</si>
  <si>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</si>
  <si>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</si>
  <si>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</si>
  <si>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</si>
  <si>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</si>
  <si>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</si>
  <si>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</si>
  <si>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</si>
  <si>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</si>
  <si>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</si>
  <si>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</si>
  <si>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</si>
  <si>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</si>
  <si>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</si>
  <si>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</si>
  <si>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</si>
  <si>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</si>
  <si>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</si>
  <si>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</si>
  <si>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</si>
  <si>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1211000000.000</t>
  </si>
  <si>
    <t>1.2.7 งานระหว่างก่อสร้าง</t>
  </si>
  <si>
    <t>04665 สอ_เพชรเจริญ</t>
  </si>
  <si>
    <t>04666 สอ_น้ำภู</t>
  </si>
  <si>
    <t>04667 สอ_นาอ้อ</t>
  </si>
  <si>
    <t>04668 สอ_กกดู่</t>
  </si>
  <si>
    <t>04669 สอ_ไร่ม่วง</t>
  </si>
  <si>
    <t>04670 สอ_โพนป่าแดง</t>
  </si>
  <si>
    <t>04671 สอ_ไร่ทาม</t>
  </si>
  <si>
    <t>04672 สอ_นาอาน</t>
  </si>
  <si>
    <t>04673 สอ_ขอนแก่น</t>
  </si>
  <si>
    <t>04674 สอ_หัวนา</t>
  </si>
  <si>
    <t>04675 สอ_หนองผำ</t>
  </si>
  <si>
    <t>04676 สอ_เจริญสุข</t>
  </si>
  <si>
    <t>04677 สอ_เพีย</t>
  </si>
  <si>
    <t>04678 สอ_สูบ</t>
  </si>
  <si>
    <t>04679 สอ_ก้างปลา</t>
  </si>
  <si>
    <t>04680 สอ_นาแขม</t>
  </si>
  <si>
    <t>04681 สอ_ปากหมาก</t>
  </si>
  <si>
    <t>04682 สอ_ห้วยกระทิง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</si>
  <si>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</si>
  <si>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</si>
  <si>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</si>
  <si>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</si>
  <si>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</si>
  <si>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</si>
  <si>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</si>
  <si>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</si>
  <si>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</si>
  <si>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</si>
  <si>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</si>
  <si>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</si>
  <si>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</si>
  <si>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</si>
  <si>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</si>
  <si>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</si>
  <si>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</si>
  <si>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</si>
  <si>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</si>
  <si>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</si>
  <si>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</si>
  <si>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</si>
  <si>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</si>
  <si>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</si>
  <si>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</si>
  <si>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</si>
  <si>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</si>
  <si>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</si>
  <si>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</si>
  <si>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</si>
  <si>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</si>
  <si>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</si>
  <si>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</si>
  <si>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</si>
  <si>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</si>
  <si>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</si>
  <si>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</si>
  <si>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</si>
  <si>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</si>
  <si>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</si>
  <si>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</si>
  <si>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</si>
  <si>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</si>
  <si>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</si>
  <si>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</si>
  <si>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</si>
  <si>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</si>
  <si>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</si>
  <si>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</si>
  <si>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</si>
  <si>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</si>
  <si>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</si>
  <si>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</si>
  <si>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</si>
  <si>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</si>
  <si>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</si>
  <si>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</si>
  <si>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</si>
  <si>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</si>
  <si>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</si>
  <si>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</si>
  <si>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</si>
  <si>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</si>
  <si>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</si>
  <si>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</si>
  <si>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</si>
  <si>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</si>
  <si>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</si>
  <si>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</si>
  <si>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</si>
  <si>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</si>
  <si>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</si>
  <si>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</si>
  <si>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</si>
  <si>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</si>
  <si>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</si>
  <si>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</si>
  <si>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</si>
  <si>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</si>
  <si>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</si>
  <si>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</si>
  <si>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</si>
  <si>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</si>
  <si>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</si>
  <si>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</si>
  <si>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</si>
  <si>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</si>
  <si>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</si>
  <si>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</si>
  <si>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</si>
  <si>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</si>
  <si>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</si>
  <si>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</si>
  <si>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</si>
  <si>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</si>
  <si>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</si>
  <si>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</si>
  <si>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</si>
  <si>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</si>
  <si>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</si>
  <si>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</si>
  <si>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</si>
  <si>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</si>
  <si>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สอ_โป่งป่าติ้ว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</si>
  <si>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</si>
  <si>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</si>
  <si>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</si>
  <si>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</si>
  <si>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</si>
  <si>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</si>
  <si>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</si>
  <si>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</si>
  <si>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</si>
  <si>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</si>
  <si>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</si>
  <si>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</si>
  <si>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</si>
  <si>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</si>
  <si>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</si>
  <si>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</si>
  <si>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</si>
  <si>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</si>
  <si>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</si>
  <si>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</si>
  <si>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</si>
  <si>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</si>
  <si>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</si>
  <si>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</si>
  <si>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</si>
  <si>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</si>
  <si>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</si>
  <si>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</si>
  <si>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</si>
  <si>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</si>
  <si>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</si>
  <si>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</si>
  <si>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</si>
  <si>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</si>
  <si>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</si>
  <si>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</si>
  <si>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</si>
  <si>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</si>
  <si>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</si>
  <si>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</si>
  <si>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</si>
  <si>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</si>
  <si>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</si>
  <si>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</si>
  <si>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</si>
  <si>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</si>
  <si>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</si>
  <si>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</si>
  <si>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</si>
  <si>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</si>
  <si>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</si>
  <si>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</si>
  <si>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</si>
  <si>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</si>
  <si>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</si>
  <si>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</si>
  <si>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</si>
  <si>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</si>
  <si>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</si>
  <si>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</si>
  <si>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</si>
  <si>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</si>
  <si>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</si>
  <si>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</si>
  <si>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</si>
  <si>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</si>
  <si>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</si>
  <si>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</si>
  <si>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</si>
  <si>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</si>
  <si>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</si>
  <si>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</si>
  <si>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</si>
  <si>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</si>
  <si>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</si>
  <si>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</si>
  <si>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</si>
  <si>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</si>
  <si>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</si>
  <si>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</si>
  <si>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</si>
  <si>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</si>
  <si>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</si>
  <si>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</si>
  <si>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</si>
  <si>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</si>
  <si>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14150 โพธิ์ตาก,สสอ_</t>
  </si>
  <si>
    <t>14184 สถานีอนามัยนายาง</t>
  </si>
  <si>
    <t>00493 สำนักงานสาธารณสุขอำเภอเมืองสกลนคร</t>
  </si>
  <si>
    <t>00494 สำนักงานสาธารณสุขอำเภอกุสุมาลย์</t>
  </si>
  <si>
    <t>00495 สำนักงานสาธารณสุขอำเภอกุดบาก</t>
  </si>
  <si>
    <t>00496 สำนักงานสาธารณสุขอำเภอพรรณานิคม</t>
  </si>
  <si>
    <t>00497 สำนักงานสาธารณสุขอำเภอพังโคน</t>
  </si>
  <si>
    <t>00498 สำนักงานสาธารณสุขอำเภอวาริชภูมิ</t>
  </si>
  <si>
    <t>00499 สำนักงานสาธารณสุขอำเภอนิคมน้ำอูน</t>
  </si>
  <si>
    <t>00500 สำนักงานสาธารณสุขอำเภอวานรนิวาส</t>
  </si>
  <si>
    <t>00501 สำนักงานสาธารณสุขอำเภอคำตากล้า</t>
  </si>
  <si>
    <t>00502 สำนักงานสาธารณสุขอำเภอบ้านม่วง</t>
  </si>
  <si>
    <t>00503 สำนักงานสาธารณสุขอำเภออากาศอำนวย</t>
  </si>
  <si>
    <t>00504 สำนักงานสาธารณสุขอำเภอสว่างแดนดิน</t>
  </si>
  <si>
    <t>00505 สำนักงานสาธารณสุขอำเภอส่องดาว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</si>
  <si>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</si>
  <si>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</si>
  <si>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00508 สำนักงานสาธารณสุขอำเภอเจริญศิลป์</t>
  </si>
  <si>
    <t>00510 สำนักงานสาธารณสุขอำเภอภูพาน</t>
  </si>
  <si>
    <t>05443 สอ_ธาตุเชิงชุม</t>
  </si>
  <si>
    <t>05444 สอ_โคกเลาะ</t>
  </si>
  <si>
    <t>05445 สอ_ดงมะไฟ ขมิ้น</t>
  </si>
  <si>
    <t>05446 สอ_ทับสอ</t>
  </si>
  <si>
    <t>05447 สอ_คูสนาม</t>
  </si>
  <si>
    <t>05448 สอ_โนนหอม</t>
  </si>
  <si>
    <t>05449 สอ_หนองสนม</t>
  </si>
  <si>
    <t>05450 สอ_เชียงเครือ</t>
  </si>
  <si>
    <t>05451 สอ_สร้างแก้วสมานมิตร</t>
  </si>
  <si>
    <t>05452 สอ_ม่วงลาย</t>
  </si>
  <si>
    <t>05453 สอ_แมด</t>
  </si>
  <si>
    <t>05454 สอ_นาขาม</t>
  </si>
  <si>
    <t>05455 สอ_นาคำ</t>
  </si>
  <si>
    <t>05456 สอ_พังขว้าง</t>
  </si>
  <si>
    <t>05457 สอ_ดงขุมข้าว</t>
  </si>
  <si>
    <t>05458 สอ_ดงมะไฟ</t>
  </si>
  <si>
    <t>05459 สอ_ดงพัฒนา</t>
  </si>
  <si>
    <t>05460 สอ_หนองปลาน้อย</t>
  </si>
  <si>
    <t>05461 สอ_หนองลาด</t>
  </si>
  <si>
    <t>05462 สอ_ดอนแคนใต้</t>
  </si>
  <si>
    <t>05463 สอ_ฮางโฮง</t>
  </si>
  <si>
    <t>05464 สอ_โคกก่อง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</si>
  <si>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</si>
  <si>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</si>
  <si>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</si>
  <si>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</si>
  <si>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</si>
  <si>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</si>
  <si>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</si>
  <si>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</si>
  <si>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</si>
  <si>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</si>
  <si>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</si>
  <si>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</si>
  <si>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</si>
  <si>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</si>
  <si>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</si>
  <si>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</si>
  <si>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</si>
  <si>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</si>
  <si>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</si>
  <si>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</si>
  <si>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</si>
  <si>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</si>
  <si>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</si>
  <si>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</si>
  <si>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</si>
  <si>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</si>
  <si>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</si>
  <si>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</si>
  <si>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</si>
  <si>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</si>
  <si>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</si>
  <si>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</si>
  <si>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</si>
  <si>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</si>
  <si>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</si>
  <si>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</si>
  <si>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</si>
  <si>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</si>
  <si>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</si>
  <si>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</si>
  <si>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</si>
  <si>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</si>
  <si>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</si>
  <si>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</si>
  <si>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</si>
  <si>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</si>
  <si>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</si>
  <si>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</si>
  <si>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</si>
  <si>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</si>
  <si>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</si>
  <si>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</si>
  <si>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</si>
  <si>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</si>
  <si>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</si>
  <si>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</si>
  <si>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</si>
  <si>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</si>
  <si>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</si>
  <si>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</si>
  <si>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</si>
  <si>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</si>
  <si>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</si>
  <si>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</si>
  <si>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</si>
  <si>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</si>
  <si>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</si>
  <si>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</si>
  <si>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</si>
  <si>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</si>
  <si>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</si>
  <si>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</si>
  <si>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</si>
  <si>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</si>
  <si>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</si>
  <si>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</si>
  <si>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</si>
  <si>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</si>
  <si>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</si>
  <si>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</si>
  <si>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</si>
  <si>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</si>
  <si>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</si>
  <si>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</si>
  <si>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</si>
  <si>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</si>
  <si>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</si>
  <si>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</si>
  <si>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</si>
  <si>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</si>
  <si>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</si>
  <si>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</si>
  <si>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</si>
  <si>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</si>
  <si>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</si>
  <si>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</si>
  <si>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</si>
  <si>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</si>
  <si>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</si>
  <si>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</si>
  <si>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</si>
  <si>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</si>
  <si>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</si>
  <si>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</si>
  <si>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</si>
  <si>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</si>
  <si>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</si>
  <si>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</si>
  <si>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</si>
  <si>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</si>
  <si>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</si>
  <si>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</si>
  <si>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</si>
  <si>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</si>
  <si>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</si>
  <si>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</si>
  <si>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</si>
  <si>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</si>
  <si>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</si>
  <si>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</si>
  <si>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</si>
  <si>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</si>
  <si>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</si>
  <si>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</si>
  <si>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</si>
  <si>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</si>
  <si>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</si>
  <si>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</si>
  <si>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</si>
  <si>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</si>
  <si>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</si>
  <si>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สอ_หนองไผ่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</si>
  <si>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</si>
  <si>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</si>
  <si>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</si>
  <si>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</si>
  <si>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</si>
  <si>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</si>
  <si>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</si>
  <si>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</si>
  <si>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</si>
  <si>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14441 เทศบาลเมืองสกลนคร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</si>
  <si>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</si>
  <si>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</si>
  <si>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</si>
  <si>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สอ_ลาดกะเฌอ</t>
  </si>
  <si>
    <t>23748 ศสช_รพ_สน_2</t>
  </si>
  <si>
    <t>23816 ศสช_วัดแจ้ง</t>
  </si>
  <si>
    <t>41075 รพ_สต_ภูเพ็ก</t>
  </si>
  <si>
    <t>4202000000.000</t>
  </si>
  <si>
    <t>5209000000.000</t>
  </si>
  <si>
    <t>4.1.2 รายได้จากการขายสินค้าและบริการของแผ่นดิน</t>
  </si>
  <si>
    <t>5.2.3 บัญชีค่าใช้จ่ายระหว่างหน่วยงานจากรัฐบาล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</si>
  <si>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</si>
  <si>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</si>
  <si>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</si>
  <si>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</si>
  <si>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</si>
  <si>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</si>
  <si>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</si>
  <si>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</si>
  <si>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</si>
  <si>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</si>
  <si>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</si>
  <si>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</si>
  <si>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</si>
  <si>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</si>
  <si>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</si>
  <si>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</si>
  <si>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</si>
  <si>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</si>
  <si>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</si>
  <si>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</si>
  <si>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</si>
  <si>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</si>
  <si>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</si>
  <si>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</si>
  <si>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</si>
  <si>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</si>
  <si>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</si>
  <si>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</si>
  <si>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</si>
  <si>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</si>
  <si>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</si>
  <si>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</si>
  <si>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</si>
  <si>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</si>
  <si>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</si>
  <si>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</si>
  <si>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</si>
  <si>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</si>
  <si>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</si>
  <si>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</si>
  <si>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</si>
  <si>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</si>
  <si>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</si>
  <si>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</si>
  <si>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</si>
  <si>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</si>
  <si>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</si>
  <si>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</si>
  <si>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</si>
  <si>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</si>
  <si>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</si>
  <si>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</si>
  <si>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</si>
  <si>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</si>
  <si>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</si>
  <si>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</si>
  <si>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</si>
  <si>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</si>
  <si>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</si>
  <si>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</si>
  <si>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</si>
  <si>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</si>
  <si>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</si>
  <si>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</si>
  <si>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</si>
  <si>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</si>
  <si>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</si>
  <si>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</si>
  <si>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</si>
  <si>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</si>
  <si>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</si>
  <si>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</si>
  <si>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</si>
  <si>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</si>
  <si>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</si>
  <si>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</si>
  <si>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</si>
  <si>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</si>
  <si>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</si>
  <si>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สถานีอนามัยพระซอง</t>
  </si>
  <si>
    <t>05677 สถานีอนามัยดงอินำ</t>
  </si>
  <si>
    <t>05678 สถานีอนามัยหนองสังข์</t>
  </si>
  <si>
    <t>05679 สถานีอนามัยนาฉันทะ</t>
  </si>
  <si>
    <t>05680 สถานีอนามัยนาคู่</t>
  </si>
  <si>
    <t>05682 สถานีอนามัยดงน้อย</t>
  </si>
  <si>
    <t>05683 สถานีอนามัยพิมาน</t>
  </si>
  <si>
    <t>05684 สถานีอนามัยหนองหอยใหญ่</t>
  </si>
  <si>
    <t>05685 สถานีอนามัยพุ่มแก</t>
  </si>
  <si>
    <t>05686 สถานีอนามัยโพนตูม</t>
  </si>
  <si>
    <t>05687 สถานีอนามัยก้านเหลือง</t>
  </si>
  <si>
    <t>05688 สถานีอนามัยหนองบ่อ</t>
  </si>
  <si>
    <t>05689 สถานีอนามัยดงขวาง</t>
  </si>
  <si>
    <t>05690 สถานีอนามัยนาเลียง</t>
  </si>
  <si>
    <t>05691 รพสต_โคกสี</t>
  </si>
  <si>
    <t>05692 รพสต_นาขาม</t>
  </si>
  <si>
    <t>05694 สถานีอนามัยบ้านแก้ง</t>
  </si>
  <si>
    <t>05695 สถานีอนามัยคำพี้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</si>
  <si>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</si>
  <si>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</si>
  <si>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</si>
  <si>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</si>
  <si>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</si>
  <si>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</si>
  <si>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</si>
  <si>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</si>
  <si>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</si>
  <si>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</si>
  <si>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</si>
  <si>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</si>
  <si>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</si>
  <si>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</si>
  <si>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</si>
  <si>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</si>
  <si>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</si>
  <si>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</si>
  <si>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</si>
  <si>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</si>
  <si>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</si>
  <si>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</si>
  <si>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</si>
  <si>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</si>
  <si>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</si>
  <si>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</si>
  <si>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</si>
  <si>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</si>
  <si>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</si>
  <si>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</si>
  <si>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</si>
  <si>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</si>
  <si>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</si>
  <si>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</si>
  <si>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</si>
  <si>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</si>
  <si>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</si>
  <si>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</si>
  <si>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</si>
  <si>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</si>
  <si>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</si>
  <si>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</si>
  <si>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</si>
  <si>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</si>
  <si>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</si>
  <si>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</si>
  <si>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</si>
  <si>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สถานีอนามัยสร้างติ่ว</t>
  </si>
  <si>
    <t>13982 สถานีอนามัยหนองหญ้าปล้อง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</si>
  <si>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</si>
  <si>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</si>
  <si>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</si>
  <si>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</si>
  <si>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</si>
  <si>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 xml:space="preserve">                                                     ประจำเดือน พฤษภาคม 2562  ปีงบประมาณ 2562 (ข้อมูล ณ วันที่ 2 กรกฎาคม 2562  เวลา 09:10 น.)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</si>
</sst>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</font>
    <font>
      <sz val="11"/>
      <color rgb="FFFF0000"/>
      <name val="Tahoma"/>
      <family val="2"/>
      <charset val="22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sz val="10"/>
      <color rgb="FF333333"/>
      <name val="TH SarabunPSK"/>
      <family val="2"/>
    </font>
    <font>
      <b/>
      <sz val="10"/>
      <color rgb="FF333333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9" fillId="0" borderId="0"/>
    <xf numFmtId="0" fontId="2" fillId="0" borderId="0"/>
  </cellStyleXfs>
  <cellXfs count="331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43" fontId="5" fillId="0" borderId="3" xfId="1" applyFont="1" applyBorder="1"/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43" fontId="0" fillId="10" borderId="0" xfId="1" applyFont="1" applyFill="1"/>
    <xf numFmtId="187" fontId="1" fillId="7" borderId="0" xfId="1" applyNumberFormat="1" applyFont="1" applyFill="1"/>
    <xf numFmtId="43" fontId="0" fillId="11" borderId="0" xfId="1" applyFont="1" applyFill="1"/>
    <xf numFmtId="43" fontId="0" fillId="5" borderId="0" xfId="1" applyFont="1" applyFill="1"/>
    <xf numFmtId="43" fontId="0" fillId="4" borderId="0" xfId="1" applyFont="1" applyFill="1"/>
    <xf numFmtId="43" fontId="1" fillId="5" borderId="0" xfId="1" applyFont="1" applyFill="1"/>
    <xf numFmtId="43" fontId="1" fillId="6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0" fontId="0" fillId="9" borderId="0" xfId="0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0" fontId="0" fillId="15" borderId="0" xfId="0" applyFill="1"/>
    <xf numFmtId="43" fontId="0" fillId="6" borderId="0" xfId="0" applyNumberFormat="1" applyFill="1"/>
    <xf numFmtId="0" fontId="0" fillId="6" borderId="0" xfId="0" applyFill="1"/>
    <xf numFmtId="43" fontId="1" fillId="10" borderId="0" xfId="1" applyFont="1" applyFill="1" applyAlignment="1">
      <alignment horizontal="center"/>
    </xf>
    <xf numFmtId="43" fontId="0" fillId="10" borderId="0" xfId="0" applyNumberFormat="1" applyFill="1"/>
    <xf numFmtId="0" fontId="0" fillId="10" borderId="0" xfId="0" applyFill="1"/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" fillId="2" borderId="0" xfId="1" applyFont="1" applyFill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43" fontId="1" fillId="10" borderId="0" xfId="1" applyFont="1" applyFill="1"/>
    <xf numFmtId="187" fontId="1" fillId="7" borderId="0" xfId="1" applyNumberFormat="1" applyFont="1" applyFill="1" applyAlignment="1">
      <alignment horizontal="center"/>
    </xf>
    <xf numFmtId="187" fontId="0" fillId="0" borderId="0" xfId="1" applyNumberFormat="1" applyFont="1"/>
    <xf numFmtId="0" fontId="12" fillId="0" borderId="3" xfId="0" applyFont="1" applyBorder="1"/>
    <xf numFmtId="0" fontId="0" fillId="2" borderId="0" xfId="0" applyFill="1"/>
    <xf numFmtId="2" fontId="13" fillId="0" borderId="0" xfId="1" applyNumberFormat="1" applyFont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43" fontId="1" fillId="5" borderId="0" xfId="1" applyFont="1" applyFill="1" applyAlignment="1">
      <alignment horizontal="center"/>
    </xf>
    <xf numFmtId="43" fontId="1" fillId="0" borderId="0" xfId="1" applyFont="1"/>
    <xf numFmtId="43" fontId="1" fillId="13" borderId="0" xfId="1" applyFont="1" applyFill="1"/>
    <xf numFmtId="43" fontId="1" fillId="7" borderId="0" xfId="1" applyFont="1" applyFill="1"/>
    <xf numFmtId="0" fontId="12" fillId="4" borderId="3" xfId="0" applyFont="1" applyFill="1" applyBorder="1"/>
    <xf numFmtId="3" fontId="14" fillId="2" borderId="17" xfId="0" applyNumberFormat="1" applyFont="1" applyFill="1" applyBorder="1" applyAlignment="1">
      <alignment horizontal="right" vertical="center"/>
    </xf>
    <xf numFmtId="0" fontId="14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2" fontId="11" fillId="7" borderId="0" xfId="0" applyNumberFormat="1" applyFont="1" applyFill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0" fillId="13" borderId="0" xfId="1" applyFont="1" applyFill="1"/>
    <xf numFmtId="43" fontId="10" fillId="13" borderId="0" xfId="1" applyFont="1" applyFill="1"/>
    <xf numFmtId="43" fontId="0" fillId="15" borderId="0" xfId="1" applyFont="1" applyFill="1"/>
    <xf numFmtId="43" fontId="0" fillId="20" borderId="0" xfId="0" applyNumberFormat="1" applyFill="1"/>
    <xf numFmtId="2" fontId="0" fillId="20" borderId="0" xfId="0" applyNumberFormat="1" applyFill="1"/>
    <xf numFmtId="43" fontId="0" fillId="20" borderId="0" xfId="1" applyFont="1" applyFill="1"/>
    <xf numFmtId="187" fontId="0" fillId="10" borderId="0" xfId="1" applyNumberFormat="1" applyFont="1" applyFill="1"/>
    <xf numFmtId="43" fontId="0" fillId="5" borderId="0" xfId="0" applyNumberFormat="1" applyFill="1"/>
    <xf numFmtId="187" fontId="13" fillId="7" borderId="0" xfId="1" applyNumberFormat="1" applyFont="1" applyFill="1"/>
    <xf numFmtId="0" fontId="0" fillId="0" borderId="0" xfId="0" applyFill="1"/>
    <xf numFmtId="43" fontId="0" fillId="12" borderId="0" xfId="1" applyFont="1" applyFill="1"/>
    <xf numFmtId="2" fontId="15" fillId="2" borderId="17" xfId="0" applyNumberFormat="1" applyFont="1" applyFill="1" applyBorder="1" applyAlignment="1">
      <alignment horizontal="right" vertical="center"/>
    </xf>
    <xf numFmtId="2" fontId="15" fillId="2" borderId="17" xfId="0" applyNumberFormat="1" applyFont="1" applyFill="1" applyBorder="1" applyAlignment="1">
      <alignment horizontal="left" vertical="center"/>
    </xf>
    <xf numFmtId="2" fontId="13" fillId="7" borderId="0" xfId="1" applyNumberFormat="1" applyFont="1" applyFill="1"/>
    <xf numFmtId="0" fontId="17" fillId="0" borderId="0" xfId="0" applyFont="1"/>
    <xf numFmtId="0" fontId="18" fillId="21" borderId="18" xfId="0" applyFont="1" applyFill="1" applyBorder="1" applyAlignment="1">
      <alignment horizontal="left" vertical="top"/>
    </xf>
    <xf numFmtId="0" fontId="18" fillId="22" borderId="18" xfId="0" applyFont="1" applyFill="1" applyBorder="1" applyAlignment="1">
      <alignment horizontal="left" vertical="top"/>
    </xf>
    <xf numFmtId="0" fontId="17" fillId="0" borderId="0" xfId="0" applyFont="1" applyAlignment="1">
      <alignment horizontal="center"/>
    </xf>
    <xf numFmtId="0" fontId="16" fillId="0" borderId="3" xfId="0" applyFont="1" applyBorder="1"/>
    <xf numFmtId="0" fontId="17" fillId="7" borderId="0" xfId="0" applyFont="1" applyFill="1"/>
    <xf numFmtId="0" fontId="17" fillId="0" borderId="3" xfId="0" applyFont="1" applyBorder="1"/>
    <xf numFmtId="43" fontId="17" fillId="0" borderId="0" xfId="0" applyNumberFormat="1" applyFont="1"/>
    <xf numFmtId="43" fontId="17" fillId="0" borderId="3" xfId="0" applyNumberFormat="1" applyFont="1" applyBorder="1"/>
    <xf numFmtId="2" fontId="17" fillId="0" borderId="3" xfId="0" applyNumberFormat="1" applyFont="1" applyBorder="1"/>
    <xf numFmtId="0" fontId="16" fillId="0" borderId="0" xfId="0" applyFont="1"/>
    <xf numFmtId="0" fontId="19" fillId="2" borderId="0" xfId="0" applyFont="1" applyFill="1" applyBorder="1" applyAlignment="1">
      <alignment horizontal="left" vertical="top"/>
    </xf>
    <xf numFmtId="2" fontId="13" fillId="0" borderId="0" xfId="1" applyNumberFormat="1" applyFont="1" applyFill="1"/>
    <xf numFmtId="0" fontId="5" fillId="0" borderId="3" xfId="0" applyFont="1" applyBorder="1" applyAlignment="1">
      <alignment horizontal="center"/>
    </xf>
    <xf numFmtId="43" fontId="0" fillId="23" borderId="0" xfId="1" applyFont="1" applyFill="1"/>
    <xf numFmtId="43" fontId="0" fillId="24" borderId="0" xfId="1" applyFont="1" applyFill="1"/>
    <xf numFmtId="43" fontId="0" fillId="19" borderId="0" xfId="1" applyFont="1" applyFill="1"/>
    <xf numFmtId="43" fontId="20" fillId="7" borderId="3" xfId="1" applyFont="1" applyFill="1" applyBorder="1" applyAlignment="1">
      <alignment horizontal="center"/>
    </xf>
    <xf numFmtId="43" fontId="1" fillId="25" borderId="0" xfId="1" applyFont="1" applyFill="1"/>
    <xf numFmtId="187" fontId="1" fillId="25" borderId="0" xfId="1" applyNumberFormat="1" applyFont="1" applyFill="1"/>
    <xf numFmtId="0" fontId="12" fillId="25" borderId="3" xfId="0" applyFont="1" applyFill="1" applyBorder="1"/>
    <xf numFmtId="43" fontId="22" fillId="0" borderId="0" xfId="1" applyFont="1" applyAlignment="1"/>
    <xf numFmtId="0" fontId="21" fillId="0" borderId="0" xfId="0" applyFont="1" applyAlignment="1"/>
    <xf numFmtId="187" fontId="22" fillId="0" borderId="0" xfId="1" applyNumberFormat="1" applyFont="1"/>
    <xf numFmtId="43" fontId="22" fillId="0" borderId="0" xfId="1" applyFont="1"/>
    <xf numFmtId="0" fontId="22" fillId="0" borderId="0" xfId="0" applyFont="1"/>
    <xf numFmtId="0" fontId="21" fillId="0" borderId="1" xfId="0" applyFont="1" applyBorder="1" applyAlignment="1">
      <alignment vertical="center"/>
    </xf>
    <xf numFmtId="0" fontId="21" fillId="0" borderId="1" xfId="0" applyFont="1" applyBorder="1" applyAlignment="1"/>
    <xf numFmtId="0" fontId="22" fillId="0" borderId="0" xfId="0" applyFont="1" applyAlignment="1">
      <alignment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/>
    </xf>
    <xf numFmtId="0" fontId="22" fillId="0" borderId="3" xfId="0" applyFont="1" applyBorder="1"/>
    <xf numFmtId="188" fontId="22" fillId="0" borderId="3" xfId="1" applyNumberFormat="1" applyFont="1" applyBorder="1"/>
    <xf numFmtId="43" fontId="22" fillId="0" borderId="3" xfId="1" applyFont="1" applyBorder="1"/>
    <xf numFmtId="187" fontId="22" fillId="0" borderId="3" xfId="1" applyNumberFormat="1" applyFont="1" applyBorder="1"/>
    <xf numFmtId="43" fontId="22" fillId="2" borderId="3" xfId="1" applyFont="1" applyFill="1" applyBorder="1"/>
    <xf numFmtId="0" fontId="21" fillId="3" borderId="3" xfId="0" applyFont="1" applyFill="1" applyBorder="1" applyAlignment="1">
      <alignment horizontal="center"/>
    </xf>
    <xf numFmtId="0" fontId="21" fillId="3" borderId="3" xfId="0" applyFont="1" applyFill="1" applyBorder="1"/>
    <xf numFmtId="188" fontId="21" fillId="16" borderId="3" xfId="1" applyNumberFormat="1" applyFont="1" applyFill="1" applyBorder="1"/>
    <xf numFmtId="43" fontId="21" fillId="3" borderId="3" xfId="1" applyFont="1" applyFill="1" applyBorder="1"/>
    <xf numFmtId="187" fontId="21" fillId="0" borderId="0" xfId="1" applyNumberFormat="1" applyFont="1"/>
    <xf numFmtId="43" fontId="21" fillId="0" borderId="0" xfId="1" applyFont="1"/>
    <xf numFmtId="0" fontId="21" fillId="0" borderId="0" xfId="0" applyFont="1"/>
    <xf numFmtId="188" fontId="21" fillId="3" borderId="3" xfId="1" applyNumberFormat="1" applyFont="1" applyFill="1" applyBorder="1"/>
    <xf numFmtId="0" fontId="22" fillId="2" borderId="3" xfId="0" applyFont="1" applyFill="1" applyBorder="1" applyAlignment="1">
      <alignment horizontal="center"/>
    </xf>
    <xf numFmtId="0" fontId="22" fillId="2" borderId="3" xfId="0" applyFont="1" applyFill="1" applyBorder="1"/>
    <xf numFmtId="188" fontId="22" fillId="2" borderId="3" xfId="1" applyNumberFormat="1" applyFont="1" applyFill="1" applyBorder="1"/>
    <xf numFmtId="187" fontId="22" fillId="2" borderId="3" xfId="1" applyNumberFormat="1" applyFont="1" applyFill="1" applyBorder="1"/>
    <xf numFmtId="187" fontId="22" fillId="2" borderId="0" xfId="1" applyNumberFormat="1" applyFont="1" applyFill="1"/>
    <xf numFmtId="43" fontId="22" fillId="2" borderId="0" xfId="1" applyFont="1" applyFill="1"/>
    <xf numFmtId="0" fontId="22" fillId="2" borderId="0" xfId="0" applyFont="1" applyFill="1"/>
    <xf numFmtId="0" fontId="21" fillId="8" borderId="7" xfId="0" applyFont="1" applyFill="1" applyBorder="1" applyAlignment="1">
      <alignment horizontal="center"/>
    </xf>
    <xf numFmtId="0" fontId="21" fillId="8" borderId="7" xfId="0" applyFont="1" applyFill="1" applyBorder="1"/>
    <xf numFmtId="188" fontId="21" fillId="8" borderId="7" xfId="1" applyNumberFormat="1" applyFont="1" applyFill="1" applyBorder="1"/>
    <xf numFmtId="43" fontId="21" fillId="8" borderId="7" xfId="1" applyFont="1" applyFill="1" applyBorder="1"/>
    <xf numFmtId="187" fontId="21" fillId="8" borderId="7" xfId="1" applyNumberFormat="1" applyFont="1" applyFill="1" applyBorder="1"/>
    <xf numFmtId="0" fontId="21" fillId="14" borderId="11" xfId="0" applyFont="1" applyFill="1" applyBorder="1" applyAlignment="1">
      <alignment horizontal="center"/>
    </xf>
    <xf numFmtId="0" fontId="21" fillId="14" borderId="11" xfId="0" applyFont="1" applyFill="1" applyBorder="1"/>
    <xf numFmtId="188" fontId="21" fillId="14" borderId="11" xfId="1" applyNumberFormat="1" applyFont="1" applyFill="1" applyBorder="1"/>
    <xf numFmtId="43" fontId="21" fillId="14" borderId="11" xfId="1" applyFont="1" applyFill="1" applyBorder="1"/>
    <xf numFmtId="187" fontId="21" fillId="14" borderId="11" xfId="1" applyNumberFormat="1" applyFont="1" applyFill="1" applyBorder="1"/>
    <xf numFmtId="0" fontId="22" fillId="0" borderId="4" xfId="0" applyFont="1" applyBorder="1" applyAlignment="1">
      <alignment horizontal="center"/>
    </xf>
    <xf numFmtId="0" fontId="22" fillId="0" borderId="4" xfId="0" applyFont="1" applyBorder="1"/>
    <xf numFmtId="188" fontId="22" fillId="0" borderId="4" xfId="1" applyNumberFormat="1" applyFont="1" applyBorder="1"/>
    <xf numFmtId="43" fontId="22" fillId="0" borderId="4" xfId="1" applyFont="1" applyBorder="1"/>
    <xf numFmtId="187" fontId="22" fillId="0" borderId="4" xfId="1" applyNumberFormat="1" applyFont="1" applyBorder="1"/>
    <xf numFmtId="43" fontId="22" fillId="2" borderId="4" xfId="1" applyFont="1" applyFill="1" applyBorder="1"/>
    <xf numFmtId="0" fontId="21" fillId="0" borderId="4" xfId="0" applyFont="1" applyBorder="1" applyAlignment="1">
      <alignment horizontal="center"/>
    </xf>
    <xf numFmtId="0" fontId="21" fillId="0" borderId="4" xfId="0" applyFont="1" applyBorder="1"/>
    <xf numFmtId="188" fontId="21" fillId="0" borderId="4" xfId="1" applyNumberFormat="1" applyFont="1" applyBorder="1"/>
    <xf numFmtId="43" fontId="21" fillId="0" borderId="4" xfId="1" applyFont="1" applyBorder="1"/>
    <xf numFmtId="187" fontId="21" fillId="0" borderId="4" xfId="1" applyNumberFormat="1" applyFont="1" applyBorder="1"/>
    <xf numFmtId="43" fontId="21" fillId="2" borderId="3" xfId="1" applyFont="1" applyFill="1" applyBorder="1"/>
    <xf numFmtId="0" fontId="21" fillId="0" borderId="3" xfId="0" applyFont="1" applyBorder="1"/>
    <xf numFmtId="187" fontId="21" fillId="3" borderId="3" xfId="1" applyNumberFormat="1" applyFont="1" applyFill="1" applyBorder="1"/>
    <xf numFmtId="1" fontId="22" fillId="0" borderId="3" xfId="0" applyNumberFormat="1" applyFont="1" applyFill="1" applyBorder="1" applyAlignment="1">
      <alignment horizontal="center"/>
    </xf>
    <xf numFmtId="2" fontId="22" fillId="0" borderId="3" xfId="0" applyNumberFormat="1" applyFont="1" applyFill="1" applyBorder="1"/>
    <xf numFmtId="188" fontId="22" fillId="0" borderId="3" xfId="1" applyNumberFormat="1" applyFont="1" applyFill="1" applyBorder="1"/>
    <xf numFmtId="0" fontId="22" fillId="0" borderId="3" xfId="0" applyNumberFormat="1" applyFont="1" applyFill="1" applyBorder="1" applyAlignment="1">
      <alignment horizontal="center"/>
    </xf>
    <xf numFmtId="2" fontId="22" fillId="0" borderId="3" xfId="1" applyNumberFormat="1" applyFont="1" applyFill="1" applyBorder="1"/>
    <xf numFmtId="2" fontId="22" fillId="0" borderId="0" xfId="1" applyNumberFormat="1" applyFont="1" applyFill="1"/>
    <xf numFmtId="2" fontId="22" fillId="0" borderId="0" xfId="0" applyNumberFormat="1" applyFont="1" applyFill="1"/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/>
    <xf numFmtId="43" fontId="22" fillId="0" borderId="3" xfId="1" applyFont="1" applyFill="1" applyBorder="1"/>
    <xf numFmtId="187" fontId="22" fillId="0" borderId="3" xfId="1" applyNumberFormat="1" applyFont="1" applyFill="1" applyBorder="1"/>
    <xf numFmtId="187" fontId="22" fillId="0" borderId="0" xfId="1" applyNumberFormat="1" applyFont="1" applyFill="1"/>
    <xf numFmtId="43" fontId="22" fillId="0" borderId="0" xfId="1" applyFont="1" applyFill="1"/>
    <xf numFmtId="0" fontId="22" fillId="0" borderId="0" xfId="0" applyFont="1" applyFill="1"/>
    <xf numFmtId="187" fontId="21" fillId="2" borderId="0" xfId="1" applyNumberFormat="1" applyFont="1" applyFill="1"/>
    <xf numFmtId="2" fontId="22" fillId="2" borderId="3" xfId="0" applyNumberFormat="1" applyFont="1" applyFill="1" applyBorder="1"/>
    <xf numFmtId="0" fontId="22" fillId="7" borderId="0" xfId="0" applyFont="1" applyFill="1"/>
    <xf numFmtId="2" fontId="22" fillId="2" borderId="3" xfId="1" applyNumberFormat="1" applyFont="1" applyFill="1" applyBorder="1"/>
    <xf numFmtId="0" fontId="23" fillId="2" borderId="3" xfId="0" applyFont="1" applyFill="1" applyBorder="1" applyAlignment="1">
      <alignment horizontal="center"/>
    </xf>
    <xf numFmtId="0" fontId="23" fillId="2" borderId="3" xfId="0" applyFont="1" applyFill="1" applyBorder="1"/>
    <xf numFmtId="188" fontId="23" fillId="2" borderId="3" xfId="1" applyNumberFormat="1" applyFont="1" applyFill="1" applyBorder="1"/>
    <xf numFmtId="43" fontId="23" fillId="2" borderId="3" xfId="1" applyFont="1" applyFill="1" applyBorder="1"/>
    <xf numFmtId="187" fontId="23" fillId="2" borderId="3" xfId="1" applyNumberFormat="1" applyFont="1" applyFill="1" applyBorder="1"/>
    <xf numFmtId="187" fontId="23" fillId="2" borderId="0" xfId="1" applyNumberFormat="1" applyFont="1" applyFill="1"/>
    <xf numFmtId="43" fontId="23" fillId="2" borderId="0" xfId="1" applyFont="1" applyFill="1"/>
    <xf numFmtId="0" fontId="23" fillId="2" borderId="0" xfId="0" applyFont="1" applyFill="1"/>
    <xf numFmtId="188" fontId="22" fillId="0" borderId="0" xfId="1" applyNumberFormat="1" applyFont="1"/>
    <xf numFmtId="0" fontId="21" fillId="0" borderId="3" xfId="0" applyFont="1" applyBorder="1" applyAlignment="1">
      <alignment horizontal="center"/>
    </xf>
    <xf numFmtId="0" fontId="23" fillId="0" borderId="3" xfId="0" applyNumberFormat="1" applyFont="1" applyFill="1" applyBorder="1" applyAlignment="1">
      <alignment horizontal="center"/>
    </xf>
    <xf numFmtId="2" fontId="23" fillId="0" borderId="3" xfId="0" applyNumberFormat="1" applyFont="1" applyFill="1" applyBorder="1"/>
    <xf numFmtId="188" fontId="23" fillId="0" borderId="3" xfId="1" applyNumberFormat="1" applyFont="1" applyFill="1" applyBorder="1"/>
    <xf numFmtId="2" fontId="23" fillId="0" borderId="0" xfId="1" applyNumberFormat="1" applyFont="1" applyFill="1"/>
    <xf numFmtId="2" fontId="23" fillId="0" borderId="0" xfId="0" applyNumberFormat="1" applyFont="1" applyFill="1"/>
    <xf numFmtId="0" fontId="22" fillId="14" borderId="11" xfId="0" applyFont="1" applyFill="1" applyBorder="1"/>
    <xf numFmtId="0" fontId="21" fillId="8" borderId="2" xfId="0" applyFont="1" applyFill="1" applyBorder="1" applyAlignment="1">
      <alignment horizontal="center"/>
    </xf>
    <xf numFmtId="0" fontId="21" fillId="8" borderId="2" xfId="0" applyFont="1" applyFill="1" applyBorder="1"/>
    <xf numFmtId="188" fontId="21" fillId="8" borderId="2" xfId="1" applyNumberFormat="1" applyFont="1" applyFill="1" applyBorder="1"/>
    <xf numFmtId="43" fontId="21" fillId="8" borderId="2" xfId="1" applyFont="1" applyFill="1" applyBorder="1"/>
    <xf numFmtId="187" fontId="21" fillId="8" borderId="2" xfId="1" applyNumberFormat="1" applyFont="1" applyFill="1" applyBorder="1"/>
    <xf numFmtId="0" fontId="21" fillId="14" borderId="7" xfId="0" applyFont="1" applyFill="1" applyBorder="1" applyAlignment="1">
      <alignment horizontal="center"/>
    </xf>
    <xf numFmtId="0" fontId="21" fillId="14" borderId="7" xfId="0" applyFont="1" applyFill="1" applyBorder="1"/>
    <xf numFmtId="188" fontId="21" fillId="14" borderId="7" xfId="1" applyNumberFormat="1" applyFont="1" applyFill="1" applyBorder="1"/>
    <xf numFmtId="43" fontId="21" fillId="14" borderId="7" xfId="1" applyFont="1" applyFill="1" applyBorder="1"/>
    <xf numFmtId="187" fontId="21" fillId="14" borderId="7" xfId="1" applyNumberFormat="1" applyFont="1" applyFill="1" applyBorder="1"/>
    <xf numFmtId="0" fontId="22" fillId="14" borderId="7" xfId="0" applyFont="1" applyFill="1" applyBorder="1"/>
    <xf numFmtId="188" fontId="21" fillId="0" borderId="3" xfId="1" applyNumberFormat="1" applyFont="1" applyBorder="1"/>
    <xf numFmtId="43" fontId="21" fillId="0" borderId="3" xfId="1" applyFont="1" applyBorder="1"/>
    <xf numFmtId="187" fontId="21" fillId="0" borderId="3" xfId="1" applyNumberFormat="1" applyFont="1" applyBorder="1"/>
    <xf numFmtId="0" fontId="23" fillId="0" borderId="3" xfId="0" applyFont="1" applyBorder="1" applyAlignment="1">
      <alignment horizontal="center"/>
    </xf>
    <xf numFmtId="0" fontId="23" fillId="0" borderId="3" xfId="0" applyFont="1" applyBorder="1"/>
    <xf numFmtId="188" fontId="23" fillId="0" borderId="3" xfId="1" applyNumberFormat="1" applyFont="1" applyBorder="1"/>
    <xf numFmtId="187" fontId="23" fillId="0" borderId="0" xfId="1" applyNumberFormat="1" applyFont="1"/>
    <xf numFmtId="43" fontId="23" fillId="0" borderId="0" xfId="1" applyFont="1"/>
    <xf numFmtId="0" fontId="23" fillId="0" borderId="0" xfId="0" applyFont="1"/>
    <xf numFmtId="0" fontId="21" fillId="3" borderId="0" xfId="0" applyFont="1" applyFill="1"/>
    <xf numFmtId="0" fontId="22" fillId="14" borderId="3" xfId="0" applyFont="1" applyFill="1" applyBorder="1" applyAlignment="1">
      <alignment horizontal="center"/>
    </xf>
    <xf numFmtId="0" fontId="22" fillId="14" borderId="3" xfId="0" applyFont="1" applyFill="1" applyBorder="1"/>
    <xf numFmtId="188" fontId="22" fillId="14" borderId="3" xfId="1" applyNumberFormat="1" applyFont="1" applyFill="1" applyBorder="1"/>
    <xf numFmtId="43" fontId="21" fillId="14" borderId="3" xfId="1" applyFont="1" applyFill="1" applyBorder="1"/>
    <xf numFmtId="187" fontId="21" fillId="14" borderId="3" xfId="1" applyNumberFormat="1" applyFont="1" applyFill="1" applyBorder="1"/>
    <xf numFmtId="0" fontId="21" fillId="14" borderId="3" xfId="0" applyFont="1" applyFill="1" applyBorder="1"/>
    <xf numFmtId="188" fontId="21" fillId="14" borderId="3" xfId="1" applyNumberFormat="1" applyFont="1" applyFill="1" applyBorder="1"/>
    <xf numFmtId="0" fontId="21" fillId="14" borderId="3" xfId="0" applyFont="1" applyFill="1" applyBorder="1" applyAlignment="1">
      <alignment horizontal="center"/>
    </xf>
    <xf numFmtId="38" fontId="21" fillId="14" borderId="3" xfId="1" applyNumberFormat="1" applyFont="1" applyFill="1" applyBorder="1"/>
    <xf numFmtId="0" fontId="22" fillId="0" borderId="0" xfId="0" applyFont="1" applyAlignment="1">
      <alignment horizontal="center"/>
    </xf>
    <xf numFmtId="43" fontId="22" fillId="0" borderId="0" xfId="1" applyNumberFormat="1" applyFont="1"/>
    <xf numFmtId="0" fontId="21" fillId="2" borderId="3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43" fontId="21" fillId="4" borderId="3" xfId="1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2" fontId="21" fillId="6" borderId="3" xfId="0" applyNumberFormat="1" applyFont="1" applyFill="1" applyBorder="1" applyAlignment="1">
      <alignment horizontal="right"/>
    </xf>
    <xf numFmtId="0" fontId="21" fillId="0" borderId="3" xfId="0" applyFont="1" applyBorder="1" applyAlignment="1">
      <alignment wrapText="1"/>
    </xf>
    <xf numFmtId="2" fontId="21" fillId="6" borderId="3" xfId="1" applyNumberFormat="1" applyFont="1" applyFill="1" applyBorder="1" applyAlignment="1">
      <alignment horizontal="right"/>
    </xf>
    <xf numFmtId="0" fontId="21" fillId="2" borderId="7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43" fontId="21" fillId="4" borderId="7" xfId="1" applyFont="1" applyFill="1" applyBorder="1" applyAlignment="1">
      <alignment horizontal="center"/>
    </xf>
    <xf numFmtId="0" fontId="21" fillId="6" borderId="7" xfId="0" applyFont="1" applyFill="1" applyBorder="1" applyAlignment="1">
      <alignment horizontal="center"/>
    </xf>
    <xf numFmtId="2" fontId="21" fillId="6" borderId="7" xfId="1" applyNumberFormat="1" applyFont="1" applyFill="1" applyBorder="1" applyAlignment="1">
      <alignment horizontal="right"/>
    </xf>
    <xf numFmtId="0" fontId="21" fillId="0" borderId="7" xfId="0" applyFont="1" applyBorder="1"/>
    <xf numFmtId="0" fontId="21" fillId="0" borderId="2" xfId="0" applyFont="1" applyBorder="1" applyAlignment="1">
      <alignment vertical="center"/>
    </xf>
    <xf numFmtId="43" fontId="0" fillId="0" borderId="0" xfId="1" applyFont="1" applyFill="1"/>
    <xf numFmtId="43" fontId="10" fillId="0" borderId="0" xfId="1" applyFont="1" applyFill="1"/>
    <xf numFmtId="2" fontId="13" fillId="2" borderId="0" xfId="1" applyNumberFormat="1" applyFont="1" applyFill="1"/>
    <xf numFmtId="3" fontId="14" fillId="7" borderId="17" xfId="0" applyNumberFormat="1" applyFont="1" applyFill="1" applyBorder="1" applyAlignment="1">
      <alignment horizontal="right" vertical="center"/>
    </xf>
    <xf numFmtId="0" fontId="14" fillId="7" borderId="17" xfId="0" applyFont="1" applyFill="1" applyBorder="1" applyAlignment="1">
      <alignment horizontal="left" vertical="center"/>
    </xf>
    <xf numFmtId="43" fontId="0" fillId="23" borderId="0" xfId="0" applyNumberFormat="1" applyFill="1"/>
    <xf numFmtId="43" fontId="0" fillId="24" borderId="0" xfId="0" applyNumberFormat="1" applyFill="1"/>
    <xf numFmtId="43" fontId="0" fillId="19" borderId="0" xfId="0" applyNumberFormat="1" applyFill="1"/>
    <xf numFmtId="43" fontId="0" fillId="2" borderId="0" xfId="0" applyNumberFormat="1" applyFill="1"/>
    <xf numFmtId="43" fontId="0" fillId="0" borderId="0" xfId="1" applyFont="1" applyFill="1" applyAlignment="1">
      <alignment horizontal="center"/>
    </xf>
    <xf numFmtId="43" fontId="0" fillId="0" borderId="0" xfId="1" applyFont="1" applyFill="1" applyAlignment="1"/>
    <xf numFmtId="43" fontId="0" fillId="23" borderId="0" xfId="1" applyFont="1" applyFill="1" applyAlignment="1">
      <alignment horizontal="center"/>
    </xf>
    <xf numFmtId="43" fontId="0" fillId="26" borderId="0" xfId="1" applyFont="1" applyFill="1" applyAlignment="1">
      <alignment horizontal="center"/>
    </xf>
    <xf numFmtId="43" fontId="0" fillId="15" borderId="0" xfId="1" applyFont="1" applyFill="1" applyAlignment="1">
      <alignment horizontal="center"/>
    </xf>
    <xf numFmtId="43" fontId="0" fillId="19" borderId="0" xfId="1" applyFont="1" applyFill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9" fillId="2" borderId="0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4" borderId="3" xfId="0" applyFont="1" applyFill="1" applyBorder="1" applyAlignment="1">
      <alignment horizontal="center"/>
    </xf>
    <xf numFmtId="0" fontId="22" fillId="19" borderId="0" xfId="0" applyFont="1" applyFill="1" applyAlignment="1">
      <alignment horizontal="center" vertical="center" wrapText="1"/>
    </xf>
    <xf numFmtId="0" fontId="21" fillId="14" borderId="8" xfId="0" applyFont="1" applyFill="1" applyBorder="1" applyAlignment="1">
      <alignment horizontal="center"/>
    </xf>
    <xf numFmtId="0" fontId="21" fillId="14" borderId="10" xfId="0" applyFont="1" applyFill="1" applyBorder="1" applyAlignment="1">
      <alignment horizontal="center"/>
    </xf>
    <xf numFmtId="0" fontId="21" fillId="14" borderId="9" xfId="0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14" borderId="5" xfId="0" applyFont="1" applyFill="1" applyBorder="1" applyAlignment="1">
      <alignment horizontal="left"/>
    </xf>
    <xf numFmtId="0" fontId="21" fillId="14" borderId="15" xfId="0" applyFont="1" applyFill="1" applyBorder="1" applyAlignment="1">
      <alignment horizontal="left"/>
    </xf>
    <xf numFmtId="0" fontId="21" fillId="14" borderId="6" xfId="0" applyFont="1" applyFill="1" applyBorder="1" applyAlignment="1">
      <alignment horizontal="left"/>
    </xf>
    <xf numFmtId="0" fontId="21" fillId="14" borderId="12" xfId="0" applyFont="1" applyFill="1" applyBorder="1" applyAlignment="1">
      <alignment horizontal="left"/>
    </xf>
    <xf numFmtId="0" fontId="21" fillId="14" borderId="13" xfId="0" applyFont="1" applyFill="1" applyBorder="1" applyAlignment="1">
      <alignment horizontal="left"/>
    </xf>
    <xf numFmtId="0" fontId="21" fillId="14" borderId="14" xfId="0" applyFont="1" applyFill="1" applyBorder="1" applyAlignment="1">
      <alignment horizontal="left"/>
    </xf>
    <xf numFmtId="0" fontId="21" fillId="8" borderId="2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43" fontId="21" fillId="9" borderId="2" xfId="1" applyFont="1" applyFill="1" applyBorder="1" applyAlignment="1">
      <alignment horizontal="center" vertical="center" wrapText="1"/>
    </xf>
    <xf numFmtId="43" fontId="21" fillId="9" borderId="4" xfId="1" applyFont="1" applyFill="1" applyBorder="1" applyAlignment="1">
      <alignment horizontal="center" vertical="center" wrapText="1"/>
    </xf>
    <xf numFmtId="43" fontId="21" fillId="13" borderId="0" xfId="1" applyFont="1" applyFill="1" applyAlignment="1">
      <alignment horizontal="center" vertical="center" wrapText="1"/>
    </xf>
    <xf numFmtId="0" fontId="21" fillId="8" borderId="8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187" fontId="22" fillId="7" borderId="16" xfId="1" applyNumberFormat="1" applyFont="1" applyFill="1" applyBorder="1" applyAlignment="1">
      <alignment horizontal="center" vertical="center"/>
    </xf>
    <xf numFmtId="43" fontId="21" fillId="4" borderId="3" xfId="1" applyFont="1" applyFill="1" applyBorder="1" applyAlignment="1">
      <alignment horizontal="center" vertical="center" wrapText="1"/>
    </xf>
    <xf numFmtId="187" fontId="21" fillId="6" borderId="2" xfId="1" applyNumberFormat="1" applyFont="1" applyFill="1" applyBorder="1" applyAlignment="1">
      <alignment horizontal="center" vertical="center" wrapText="1"/>
    </xf>
    <xf numFmtId="187" fontId="21" fillId="6" borderId="4" xfId="1" applyNumberFormat="1" applyFont="1" applyFill="1" applyBorder="1" applyAlignment="1">
      <alignment horizontal="center" vertical="center" wrapText="1"/>
    </xf>
    <xf numFmtId="188" fontId="21" fillId="8" borderId="2" xfId="1" applyNumberFormat="1" applyFont="1" applyFill="1" applyBorder="1" applyAlignment="1">
      <alignment horizontal="center" vertical="center" wrapText="1"/>
    </xf>
    <xf numFmtId="188" fontId="21" fillId="8" borderId="4" xfId="1" applyNumberFormat="1" applyFont="1" applyFill="1" applyBorder="1" applyAlignment="1">
      <alignment horizontal="center" vertical="center" wrapText="1"/>
    </xf>
    <xf numFmtId="0" fontId="21" fillId="14" borderId="8" xfId="0" applyFont="1" applyFill="1" applyBorder="1" applyAlignment="1">
      <alignment horizontal="left"/>
    </xf>
    <xf numFmtId="0" fontId="21" fillId="14" borderId="10" xfId="0" applyFont="1" applyFill="1" applyBorder="1" applyAlignment="1">
      <alignment horizontal="left"/>
    </xf>
    <xf numFmtId="0" fontId="21" fillId="14" borderId="9" xfId="0" applyFont="1" applyFill="1" applyBorder="1" applyAlignment="1">
      <alignment horizontal="left"/>
    </xf>
  </cellXfs>
  <cellStyles count="8">
    <cellStyle name="Comma 2" xfId="4"/>
    <cellStyle name="Normal 2" xfId="2"/>
    <cellStyle name="Normal 3" xfId="3"/>
    <cellStyle name="Normal_Sheet1" xfId="5"/>
    <cellStyle name="เครื่องหมายจุลภาค" xfId="1" builtinId="3"/>
    <cellStyle name="ปกติ" xfId="0" builtinId="0"/>
    <cellStyle name="ปกติ 2" xfId="6"/>
    <cellStyle name="ปกติ 3" xfId="7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ประจำเดือน</a:t>
            </a:r>
            <a:r>
              <a:rPr lang="en-US" baseline="0"/>
              <a:t>  </a:t>
            </a:r>
            <a:r>
              <a:rPr lang="th-TH" baseline="0"/>
              <a:t>พฤษภาคม </a:t>
            </a:r>
            <a:r>
              <a:rPr lang="th-TH"/>
              <a:t> 25</a:t>
            </a:r>
            <a:r>
              <a:rPr lang="en-US"/>
              <a:t>62</a:t>
            </a:r>
            <a:endParaRPr lang="th-TH"/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'!$C$14:$C$21</c:f>
              <c:numCache>
                <c:formatCode>_(* #,##0.00_);_(* \(#,##0.00\);_(* "-"??_);_(@_)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'!$D$14:$D$21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895600"/>
        <c:axId val="229590416"/>
      </c:barChart>
      <c:catAx>
        <c:axId val="22689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229590416"/>
        <c:crosses val="autoZero"/>
        <c:auto val="1"/>
        <c:lblAlgn val="ctr"/>
        <c:lblOffset val="100"/>
        <c:noMultiLvlLbl val="0"/>
      </c:catAx>
      <c:valAx>
        <c:axId val="22959041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2268956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20750</xdr:rowOff>
    </xdr:from>
    <xdr:to>
      <xdr:col>8</xdr:col>
      <xdr:colOff>6802</xdr:colOff>
      <xdr:row>32</xdr:row>
      <xdr:rowOff>6802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0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G1" sqref="A1:AG1048576"/>
    </sheetView>
  </sheetViews>
  <sheetFormatPr defaultColWidth="27.375" defaultRowHeight="14.25" x14ac:dyDescent="0.2"/>
  <cols>
    <col min="1" max="1" width="27.375" style="56"/>
    <col min="2" max="5" width="27.375" style="124"/>
    <col min="6" max="9" width="27.375" style="56"/>
    <col min="10" max="13" width="27.375" style="125"/>
    <col min="14" max="17" width="27.375" style="56"/>
    <col min="18" max="24" width="27.375" style="98"/>
    <col min="25" max="33" width="27.375" style="126"/>
    <col min="34" max="16384" width="27.375" style="56"/>
  </cols>
  <sheetData>
    <row r="1" spans="1:33" x14ac:dyDescent="0.2">
      <c r="A1" s="56" t="s">
        <v>591</v>
      </c>
      <c r="B1" s="124" t="s">
        <v>1441</v>
      </c>
      <c r="C1" s="124" t="s">
        <v>1442</v>
      </c>
      <c r="D1" s="124" t="s">
        <v>1443</v>
      </c>
      <c r="E1" s="124" t="s">
        <v>1444</v>
      </c>
      <c r="F1" s="56" t="s">
        <v>1445</v>
      </c>
      <c r="G1" s="56" t="s">
        <v>1446</v>
      </c>
      <c r="H1" s="56" t="s">
        <v>1447</v>
      </c>
      <c r="I1" s="56" t="s">
        <v>1448</v>
      </c>
      <c r="J1" s="125" t="s">
        <v>1449</v>
      </c>
      <c r="K1" s="125" t="s">
        <v>1450</v>
      </c>
      <c r="L1" s="125" t="s">
        <v>1451</v>
      </c>
      <c r="M1" s="125" t="s">
        <v>1452</v>
      </c>
      <c r="N1" s="56" t="s">
        <v>1453</v>
      </c>
      <c r="O1" s="56" t="s">
        <v>1454</v>
      </c>
      <c r="P1" s="56" t="s">
        <v>1455</v>
      </c>
      <c r="Q1" s="56" t="s">
        <v>1456</v>
      </c>
      <c r="R1" s="98" t="s">
        <v>1457</v>
      </c>
      <c r="S1" s="98" t="s">
        <v>1458</v>
      </c>
      <c r="T1" s="98" t="s">
        <v>1459</v>
      </c>
      <c r="U1" s="98" t="s">
        <v>1460</v>
      </c>
      <c r="V1" s="98" t="s">
        <v>1461</v>
      </c>
      <c r="W1" s="98" t="s">
        <v>1462</v>
      </c>
      <c r="X1" s="98" t="s">
        <v>1463</v>
      </c>
      <c r="Y1" s="126" t="s">
        <v>1464</v>
      </c>
      <c r="Z1" s="126" t="s">
        <v>1465</v>
      </c>
      <c r="AA1" s="126" t="s">
        <v>1466</v>
      </c>
      <c r="AB1" s="126" t="s">
        <v>1467</v>
      </c>
      <c r="AC1" s="126" t="s">
        <v>1468</v>
      </c>
      <c r="AD1" s="126" t="s">
        <v>1469</v>
      </c>
      <c r="AE1" s="126" t="s">
        <v>1470</v>
      </c>
      <c r="AF1" s="126" t="s">
        <v>1471</v>
      </c>
      <c r="AG1" s="126" t="s">
        <v>1472</v>
      </c>
    </row>
    <row r="2" spans="1:33" x14ac:dyDescent="0.2">
      <c r="A2" s="56" t="s">
        <v>592</v>
      </c>
      <c r="B2" s="124" t="s">
        <v>1473</v>
      </c>
      <c r="C2" s="124" t="s">
        <v>1474</v>
      </c>
      <c r="D2" s="124" t="s">
        <v>1475</v>
      </c>
      <c r="E2" s="124" t="s">
        <v>1476</v>
      </c>
      <c r="F2" s="56" t="s">
        <v>1477</v>
      </c>
      <c r="G2" s="56" t="s">
        <v>1478</v>
      </c>
      <c r="H2" s="56" t="s">
        <v>1479</v>
      </c>
      <c r="I2" s="56" t="s">
        <v>1480</v>
      </c>
      <c r="J2" s="125" t="s">
        <v>1481</v>
      </c>
      <c r="K2" s="125" t="s">
        <v>1482</v>
      </c>
      <c r="L2" s="125" t="s">
        <v>1483</v>
      </c>
      <c r="M2" s="125" t="s">
        <v>1484</v>
      </c>
      <c r="N2" s="56" t="s">
        <v>1485</v>
      </c>
      <c r="O2" s="56" t="s">
        <v>1486</v>
      </c>
      <c r="P2" s="56" t="s">
        <v>1487</v>
      </c>
      <c r="Q2" s="56" t="s">
        <v>1488</v>
      </c>
      <c r="R2" s="98" t="s">
        <v>1489</v>
      </c>
      <c r="S2" s="98" t="s">
        <v>1490</v>
      </c>
      <c r="T2" s="98" t="s">
        <v>1491</v>
      </c>
      <c r="U2" s="98" t="s">
        <v>1492</v>
      </c>
      <c r="V2" s="98" t="s">
        <v>1493</v>
      </c>
      <c r="W2" s="98" t="s">
        <v>1494</v>
      </c>
      <c r="X2" s="98" t="s">
        <v>1495</v>
      </c>
      <c r="Y2" s="126" t="s">
        <v>1496</v>
      </c>
      <c r="Z2" s="126" t="s">
        <v>1497</v>
      </c>
      <c r="AA2" s="126" t="s">
        <v>1498</v>
      </c>
      <c r="AB2" s="126" t="s">
        <v>1499</v>
      </c>
      <c r="AC2" s="126" t="s">
        <v>1500</v>
      </c>
      <c r="AD2" s="126" t="s">
        <v>1501</v>
      </c>
      <c r="AE2" s="126" t="s">
        <v>1502</v>
      </c>
      <c r="AF2" s="126" t="s">
        <v>1503</v>
      </c>
      <c r="AG2" s="126" t="s">
        <v>1504</v>
      </c>
    </row>
    <row r="3" spans="1:33" x14ac:dyDescent="0.2">
      <c r="A3" s="56" t="s">
        <v>593</v>
      </c>
      <c r="B3" s="124">
        <v>116608598.43000001</v>
      </c>
      <c r="C3" s="124">
        <v>44386721.030000001</v>
      </c>
      <c r="D3" s="124">
        <v>11621316.26</v>
      </c>
      <c r="E3" s="124">
        <v>7190500</v>
      </c>
      <c r="F3" s="56">
        <v>1200000</v>
      </c>
      <c r="G3" s="56">
        <v>166618627.61000001</v>
      </c>
      <c r="H3" s="56">
        <v>47194357.740000002</v>
      </c>
      <c r="I3" s="56">
        <v>1509410.93</v>
      </c>
      <c r="J3" s="125">
        <v>26915010.5</v>
      </c>
      <c r="K3" s="125">
        <v>13888657.960000001</v>
      </c>
      <c r="L3" s="125">
        <v>15603559.810000001</v>
      </c>
      <c r="M3" s="125">
        <v>12769899.6</v>
      </c>
      <c r="N3" s="56">
        <v>430683</v>
      </c>
      <c r="O3" s="56">
        <v>-6029101.79</v>
      </c>
      <c r="P3" s="56">
        <v>173136398.55000001</v>
      </c>
      <c r="Q3" s="56">
        <v>169691124.88</v>
      </c>
      <c r="R3" s="98">
        <v>172307.19</v>
      </c>
      <c r="S3" s="98">
        <v>159.38999999999999</v>
      </c>
      <c r="T3" s="98">
        <v>150641166.99000001</v>
      </c>
      <c r="U3" s="98">
        <v>1088096</v>
      </c>
      <c r="V3" s="98">
        <v>80578.759999999995</v>
      </c>
      <c r="W3" s="98">
        <v>59765885.530000001</v>
      </c>
      <c r="X3" s="98">
        <v>5922460.2599999998</v>
      </c>
      <c r="Y3" s="126">
        <v>92088438.290000007</v>
      </c>
      <c r="Z3" s="126">
        <v>393635.45</v>
      </c>
      <c r="AA3" s="126">
        <v>265175.03000000003</v>
      </c>
      <c r="AB3" s="126">
        <v>75934577.810000002</v>
      </c>
      <c r="AC3" s="126">
        <v>18956367.350000001</v>
      </c>
      <c r="AD3" s="126">
        <v>8337</v>
      </c>
      <c r="AE3" s="126">
        <v>6053550.2000000002</v>
      </c>
      <c r="AF3" s="126">
        <v>2</v>
      </c>
      <c r="AG3" s="126">
        <v>498100</v>
      </c>
    </row>
    <row r="4" spans="1:33" x14ac:dyDescent="0.2">
      <c r="A4" s="56" t="s">
        <v>1505</v>
      </c>
      <c r="B4" s="124">
        <v>706884.16</v>
      </c>
      <c r="G4" s="56">
        <v>3076672.49</v>
      </c>
      <c r="H4" s="56">
        <v>-91810.69</v>
      </c>
      <c r="M4" s="125">
        <v>643755.44999999995</v>
      </c>
      <c r="P4" s="56">
        <v>3192975.26</v>
      </c>
      <c r="Q4" s="56">
        <v>13498.58</v>
      </c>
      <c r="W4" s="98">
        <v>1421920</v>
      </c>
      <c r="Y4" s="126">
        <v>1421920</v>
      </c>
      <c r="AB4" s="126">
        <v>-28000</v>
      </c>
      <c r="AC4" s="126">
        <v>186483.33</v>
      </c>
    </row>
    <row r="5" spans="1:33" x14ac:dyDescent="0.2">
      <c r="A5" s="56" t="s">
        <v>1506</v>
      </c>
      <c r="B5" s="124">
        <v>51282.87</v>
      </c>
      <c r="G5" s="56">
        <v>430972.74</v>
      </c>
      <c r="H5" s="56">
        <v>2</v>
      </c>
      <c r="M5" s="125">
        <v>-2458104</v>
      </c>
      <c r="P5" s="56">
        <v>227154.24</v>
      </c>
      <c r="Q5" s="56">
        <v>2794467.22</v>
      </c>
      <c r="W5" s="98">
        <v>1075699</v>
      </c>
      <c r="X5" s="98">
        <v>92793.74</v>
      </c>
      <c r="Y5" s="126">
        <v>1078899</v>
      </c>
      <c r="AA5" s="126">
        <v>18782.32</v>
      </c>
      <c r="AB5" s="126">
        <v>72764.55</v>
      </c>
      <c r="AC5" s="126">
        <v>79306.720000000001</v>
      </c>
    </row>
    <row r="6" spans="1:33" x14ac:dyDescent="0.2">
      <c r="A6" s="56" t="s">
        <v>1507</v>
      </c>
      <c r="B6" s="124">
        <v>23924.74</v>
      </c>
      <c r="D6" s="124">
        <v>6440</v>
      </c>
      <c r="G6" s="56">
        <v>2921356.36</v>
      </c>
      <c r="H6" s="56">
        <v>36144.400000000001</v>
      </c>
      <c r="M6" s="125">
        <v>0</v>
      </c>
      <c r="P6" s="56">
        <v>2375904.9300000002</v>
      </c>
      <c r="Q6" s="56">
        <v>840540.25</v>
      </c>
      <c r="W6" s="98">
        <v>695820</v>
      </c>
      <c r="X6" s="98">
        <v>138644.31</v>
      </c>
      <c r="Y6" s="126">
        <v>820100</v>
      </c>
      <c r="AA6" s="126">
        <v>45919.31</v>
      </c>
      <c r="AB6" s="126">
        <v>64405</v>
      </c>
      <c r="AC6" s="126">
        <v>132617.68</v>
      </c>
      <c r="AF6" s="126">
        <v>2</v>
      </c>
    </row>
    <row r="7" spans="1:33" x14ac:dyDescent="0.2">
      <c r="A7" s="56" t="s">
        <v>1508</v>
      </c>
      <c r="B7" s="124">
        <v>39810</v>
      </c>
      <c r="G7" s="56">
        <v>664077.31999999995</v>
      </c>
      <c r="H7" s="56">
        <v>3</v>
      </c>
      <c r="M7" s="125">
        <v>0</v>
      </c>
      <c r="P7" s="56">
        <v>-1286772.49</v>
      </c>
      <c r="Q7" s="56">
        <v>2129382.7599999998</v>
      </c>
      <c r="W7" s="98">
        <v>561100</v>
      </c>
      <c r="X7" s="98">
        <v>735019</v>
      </c>
      <c r="Y7" s="126">
        <v>1055083</v>
      </c>
      <c r="AB7" s="126">
        <v>317546</v>
      </c>
      <c r="AC7" s="126">
        <v>57769.95</v>
      </c>
    </row>
    <row r="8" spans="1:33" x14ac:dyDescent="0.2">
      <c r="A8" s="56" t="s">
        <v>1509</v>
      </c>
      <c r="B8" s="124">
        <v>12604.56</v>
      </c>
      <c r="G8" s="56">
        <v>184288.16</v>
      </c>
      <c r="H8" s="56">
        <v>8</v>
      </c>
      <c r="M8" s="125">
        <v>0</v>
      </c>
      <c r="P8" s="56">
        <v>192296.16</v>
      </c>
      <c r="W8" s="98">
        <v>1861294.2</v>
      </c>
      <c r="X8" s="98">
        <v>270739.18</v>
      </c>
      <c r="Y8" s="126">
        <v>1861294.2</v>
      </c>
      <c r="AA8" s="126">
        <v>15815</v>
      </c>
      <c r="AB8" s="126">
        <v>245819.62</v>
      </c>
      <c r="AG8" s="126">
        <v>4500</v>
      </c>
    </row>
    <row r="10" spans="1:33" x14ac:dyDescent="0.2">
      <c r="A10" s="56" t="s">
        <v>181</v>
      </c>
      <c r="B10" s="124">
        <v>937938.55</v>
      </c>
      <c r="C10" s="124">
        <v>82224</v>
      </c>
      <c r="D10" s="124">
        <v>67637.61</v>
      </c>
      <c r="G10" s="56">
        <v>335732.88</v>
      </c>
      <c r="H10" s="56">
        <v>332763.09999999998</v>
      </c>
      <c r="K10" s="125">
        <v>25598.03</v>
      </c>
      <c r="M10" s="125">
        <v>1500</v>
      </c>
      <c r="P10" s="56">
        <v>-1310556.1000000001</v>
      </c>
      <c r="Q10" s="56">
        <v>2551683.71</v>
      </c>
      <c r="T10" s="98">
        <v>3130144.68</v>
      </c>
      <c r="V10" s="98">
        <v>1254.49</v>
      </c>
      <c r="W10" s="98">
        <v>1186976.8</v>
      </c>
      <c r="X10" s="98">
        <v>24000</v>
      </c>
      <c r="Y10" s="126">
        <v>1993726.8</v>
      </c>
      <c r="AB10" s="126">
        <v>1436566.77</v>
      </c>
      <c r="AC10" s="126">
        <v>203927.9</v>
      </c>
      <c r="AG10" s="126">
        <v>50000</v>
      </c>
    </row>
    <row r="11" spans="1:33" x14ac:dyDescent="0.2">
      <c r="A11" s="56" t="s">
        <v>183</v>
      </c>
      <c r="B11" s="124">
        <v>777456.98</v>
      </c>
      <c r="C11" s="124">
        <v>34454</v>
      </c>
      <c r="D11" s="124">
        <v>119530.85</v>
      </c>
      <c r="G11" s="56">
        <v>1433342.48</v>
      </c>
      <c r="H11" s="56">
        <v>582302.98</v>
      </c>
      <c r="J11" s="125">
        <v>0</v>
      </c>
      <c r="K11" s="125">
        <v>44168.28</v>
      </c>
      <c r="L11" s="125">
        <v>70000</v>
      </c>
      <c r="M11" s="125">
        <v>8634.07</v>
      </c>
      <c r="P11" s="56">
        <v>341208.24</v>
      </c>
      <c r="Q11" s="56">
        <v>2241809.08</v>
      </c>
      <c r="T11" s="98">
        <v>1937873.05</v>
      </c>
      <c r="V11" s="98">
        <v>1704.71</v>
      </c>
      <c r="W11" s="98">
        <v>465200</v>
      </c>
      <c r="Y11" s="126">
        <v>1115440</v>
      </c>
      <c r="AB11" s="126">
        <v>673667.94</v>
      </c>
      <c r="AC11" s="126">
        <v>307303.2</v>
      </c>
    </row>
    <row r="12" spans="1:33" x14ac:dyDescent="0.2">
      <c r="A12" s="56" t="s">
        <v>185</v>
      </c>
      <c r="B12" s="124">
        <v>666959.85</v>
      </c>
      <c r="C12" s="124">
        <v>35700</v>
      </c>
      <c r="D12" s="124">
        <v>87207.24</v>
      </c>
      <c r="G12" s="56">
        <v>789499.35</v>
      </c>
      <c r="H12" s="56">
        <v>799616.8</v>
      </c>
      <c r="J12" s="125">
        <v>460000</v>
      </c>
      <c r="K12" s="125">
        <v>27773.42</v>
      </c>
      <c r="M12" s="125">
        <v>21.92</v>
      </c>
      <c r="P12" s="56">
        <v>680105.87</v>
      </c>
      <c r="Q12" s="56">
        <v>1390481.55</v>
      </c>
      <c r="T12" s="98">
        <v>2411066.77</v>
      </c>
      <c r="V12" s="98">
        <v>1078.58</v>
      </c>
      <c r="W12" s="98">
        <v>236020</v>
      </c>
      <c r="X12" s="98">
        <v>462100</v>
      </c>
      <c r="Y12" s="126">
        <v>998210</v>
      </c>
      <c r="Z12" s="126">
        <v>11656</v>
      </c>
      <c r="AA12" s="126">
        <v>18865</v>
      </c>
      <c r="AB12" s="126">
        <v>2073306.32</v>
      </c>
      <c r="AC12" s="126">
        <v>157476.54999999999</v>
      </c>
    </row>
    <row r="13" spans="1:33" x14ac:dyDescent="0.2">
      <c r="A13" s="56" t="s">
        <v>187</v>
      </c>
      <c r="B13" s="124">
        <v>975952.21</v>
      </c>
      <c r="C13" s="124">
        <v>2386.5</v>
      </c>
      <c r="D13" s="124">
        <v>62007.22</v>
      </c>
      <c r="G13" s="56">
        <v>623323.68999999994</v>
      </c>
      <c r="H13" s="56">
        <v>910444.89</v>
      </c>
      <c r="J13" s="125">
        <v>14580</v>
      </c>
      <c r="K13" s="125">
        <v>17850</v>
      </c>
      <c r="L13" s="125">
        <v>383770</v>
      </c>
      <c r="M13" s="125">
        <v>626</v>
      </c>
      <c r="P13" s="56">
        <v>52704.65</v>
      </c>
      <c r="Q13" s="56">
        <v>1997230.39</v>
      </c>
      <c r="T13" s="98">
        <v>1586897.64</v>
      </c>
      <c r="V13" s="98">
        <v>1154.5999999999999</v>
      </c>
      <c r="W13" s="98">
        <v>459052</v>
      </c>
      <c r="X13" s="98">
        <v>4000</v>
      </c>
      <c r="Y13" s="126">
        <v>880006</v>
      </c>
      <c r="AB13" s="126">
        <v>723333.9</v>
      </c>
      <c r="AC13" s="126">
        <v>305893.45</v>
      </c>
    </row>
    <row r="14" spans="1:33" x14ac:dyDescent="0.2">
      <c r="A14" s="56" t="s">
        <v>189</v>
      </c>
      <c r="B14" s="124">
        <v>841081.7</v>
      </c>
      <c r="C14" s="124">
        <v>0</v>
      </c>
      <c r="D14" s="124">
        <v>82271.820000000007</v>
      </c>
      <c r="G14" s="56">
        <v>903066.82</v>
      </c>
      <c r="H14" s="56">
        <v>394801.29</v>
      </c>
      <c r="J14" s="125">
        <v>0</v>
      </c>
      <c r="K14" s="125">
        <v>115470</v>
      </c>
      <c r="L14" s="125">
        <v>420499</v>
      </c>
      <c r="M14" s="125">
        <v>65.42</v>
      </c>
      <c r="N14" s="56">
        <v>38750</v>
      </c>
      <c r="P14" s="56">
        <v>41356.71</v>
      </c>
      <c r="Q14" s="56">
        <v>2502473.91</v>
      </c>
      <c r="T14" s="98">
        <v>2554307.4300000002</v>
      </c>
      <c r="V14" s="98">
        <v>1855.45</v>
      </c>
      <c r="W14" s="98">
        <v>665965.5</v>
      </c>
      <c r="X14" s="98">
        <v>3000</v>
      </c>
      <c r="Y14" s="126">
        <v>1292123.5</v>
      </c>
      <c r="AB14" s="126">
        <v>1474055.97</v>
      </c>
      <c r="AC14" s="126">
        <v>196270.64</v>
      </c>
    </row>
    <row r="15" spans="1:33" x14ac:dyDescent="0.2">
      <c r="A15" s="56" t="s">
        <v>191</v>
      </c>
      <c r="B15" s="124">
        <v>650034.13</v>
      </c>
      <c r="C15" s="124">
        <v>857049</v>
      </c>
      <c r="D15" s="124">
        <v>145261.9</v>
      </c>
      <c r="G15" s="56">
        <v>619946.69999999995</v>
      </c>
      <c r="H15" s="56">
        <v>594288.07999999996</v>
      </c>
      <c r="J15" s="125">
        <v>0</v>
      </c>
      <c r="K15" s="125">
        <v>778727.3</v>
      </c>
      <c r="L15" s="125">
        <v>218100.3</v>
      </c>
      <c r="M15" s="125">
        <v>37161.94</v>
      </c>
      <c r="P15" s="56">
        <v>-617652.47</v>
      </c>
      <c r="Q15" s="56">
        <v>2525004.41</v>
      </c>
      <c r="T15" s="98">
        <v>1743475.34</v>
      </c>
      <c r="V15" s="98">
        <v>913.74</v>
      </c>
      <c r="W15" s="98">
        <v>820163.3</v>
      </c>
      <c r="X15" s="98">
        <v>12000</v>
      </c>
      <c r="Y15" s="126">
        <v>1151340.3</v>
      </c>
      <c r="AB15" s="126">
        <v>1142770.55</v>
      </c>
      <c r="AC15" s="126">
        <v>310042.2</v>
      </c>
    </row>
    <row r="16" spans="1:33" x14ac:dyDescent="0.2">
      <c r="A16" s="56" t="s">
        <v>193</v>
      </c>
      <c r="B16" s="124">
        <v>449367.85</v>
      </c>
      <c r="C16" s="124">
        <v>175762</v>
      </c>
      <c r="D16" s="124">
        <v>106765.05</v>
      </c>
      <c r="G16" s="56">
        <v>502020.92</v>
      </c>
      <c r="H16" s="56">
        <v>813104.01</v>
      </c>
      <c r="K16" s="125">
        <v>14300</v>
      </c>
      <c r="P16" s="56">
        <v>-2843775.73</v>
      </c>
      <c r="Q16" s="56">
        <v>4613167.97</v>
      </c>
      <c r="T16" s="98">
        <v>1905234.26</v>
      </c>
      <c r="V16" s="98">
        <v>807.66</v>
      </c>
      <c r="W16" s="98">
        <v>502456</v>
      </c>
      <c r="X16" s="98">
        <v>12000</v>
      </c>
      <c r="Y16" s="126">
        <v>684866</v>
      </c>
      <c r="AB16" s="126">
        <v>1268261.01</v>
      </c>
      <c r="AC16" s="126">
        <v>141098.32</v>
      </c>
    </row>
    <row r="17" spans="1:33" x14ac:dyDescent="0.2">
      <c r="A17" s="56" t="s">
        <v>195</v>
      </c>
      <c r="B17" s="124">
        <v>944240.53</v>
      </c>
      <c r="C17" s="124">
        <v>19504</v>
      </c>
      <c r="D17" s="124">
        <v>108279.13</v>
      </c>
      <c r="G17" s="56">
        <v>1889184.84</v>
      </c>
      <c r="H17" s="56">
        <v>539501.06999999995</v>
      </c>
      <c r="J17" s="125">
        <v>0</v>
      </c>
      <c r="K17" s="125">
        <v>23847.17</v>
      </c>
      <c r="L17" s="125">
        <v>6800</v>
      </c>
      <c r="O17" s="56">
        <v>-1001238.62</v>
      </c>
      <c r="P17" s="56">
        <v>378861.02</v>
      </c>
      <c r="Q17" s="56">
        <v>2841083.43</v>
      </c>
      <c r="T17" s="98">
        <v>2687974.67</v>
      </c>
      <c r="V17" s="98">
        <v>801.56</v>
      </c>
      <c r="W17" s="98">
        <v>450080</v>
      </c>
      <c r="Y17" s="126">
        <v>1109526</v>
      </c>
      <c r="AB17" s="126">
        <v>633812.29</v>
      </c>
      <c r="AC17" s="126">
        <v>105235.28</v>
      </c>
    </row>
    <row r="18" spans="1:33" x14ac:dyDescent="0.2">
      <c r="A18" s="56" t="s">
        <v>197</v>
      </c>
      <c r="B18" s="124">
        <v>545275.35</v>
      </c>
      <c r="C18" s="124">
        <v>20240</v>
      </c>
      <c r="D18" s="124">
        <v>53176.42</v>
      </c>
      <c r="G18" s="56">
        <v>2871489.3</v>
      </c>
      <c r="H18" s="56">
        <v>279537.28999999998</v>
      </c>
      <c r="J18" s="125">
        <v>0</v>
      </c>
      <c r="K18" s="125">
        <v>10450</v>
      </c>
      <c r="L18" s="125">
        <v>81960</v>
      </c>
      <c r="P18" s="56">
        <v>3051136.9</v>
      </c>
      <c r="Q18" s="56">
        <v>675062.61</v>
      </c>
      <c r="T18" s="98">
        <v>1349074.04</v>
      </c>
      <c r="V18" s="98">
        <v>729.53</v>
      </c>
      <c r="W18" s="98">
        <v>492470.1</v>
      </c>
      <c r="X18" s="98">
        <v>24000</v>
      </c>
      <c r="Y18" s="126">
        <v>829489.1</v>
      </c>
      <c r="Z18" s="126">
        <v>2032</v>
      </c>
      <c r="AA18" s="126">
        <v>8513</v>
      </c>
      <c r="AB18" s="126">
        <v>850369.84</v>
      </c>
      <c r="AC18" s="126">
        <v>209721.88</v>
      </c>
    </row>
    <row r="19" spans="1:33" x14ac:dyDescent="0.2">
      <c r="A19" s="56" t="s">
        <v>199</v>
      </c>
      <c r="B19" s="124">
        <v>662421.31000000006</v>
      </c>
      <c r="C19" s="124">
        <v>0</v>
      </c>
      <c r="D19" s="124">
        <v>583474.06000000006</v>
      </c>
      <c r="G19" s="56">
        <v>465008.5</v>
      </c>
      <c r="H19" s="56">
        <v>422544.43</v>
      </c>
      <c r="K19" s="125">
        <v>2715</v>
      </c>
      <c r="L19" s="125">
        <v>258600</v>
      </c>
      <c r="M19" s="125">
        <v>9312.7900000000009</v>
      </c>
      <c r="Q19" s="56">
        <v>1767990.24</v>
      </c>
      <c r="T19" s="98">
        <v>2040151.69</v>
      </c>
      <c r="W19" s="98">
        <v>586960</v>
      </c>
      <c r="Y19" s="126">
        <v>968761</v>
      </c>
      <c r="AB19" s="126">
        <v>526164.82999999996</v>
      </c>
      <c r="AC19" s="126">
        <v>77371.13</v>
      </c>
      <c r="AG19" s="126">
        <v>303600</v>
      </c>
    </row>
    <row r="20" spans="1:33" x14ac:dyDescent="0.2">
      <c r="A20" s="56" t="s">
        <v>201</v>
      </c>
      <c r="B20" s="124">
        <v>814461.93</v>
      </c>
      <c r="C20" s="124">
        <v>0</v>
      </c>
      <c r="D20" s="124">
        <v>15857.03</v>
      </c>
      <c r="G20" s="56">
        <v>3438058.15</v>
      </c>
      <c r="H20" s="56">
        <v>843096.68</v>
      </c>
      <c r="J20" s="125">
        <v>0</v>
      </c>
      <c r="K20" s="125">
        <v>11362.6</v>
      </c>
      <c r="L20" s="125">
        <v>144280</v>
      </c>
      <c r="M20" s="125">
        <v>7938.58</v>
      </c>
      <c r="P20" s="56">
        <v>3188728.74</v>
      </c>
      <c r="Q20" s="56">
        <v>938360.62</v>
      </c>
      <c r="T20" s="98">
        <v>2276035.19</v>
      </c>
      <c r="V20" s="98">
        <v>1164.56</v>
      </c>
      <c r="W20" s="98">
        <v>1418006.8</v>
      </c>
      <c r="Y20" s="126">
        <v>1931046.8</v>
      </c>
      <c r="AB20" s="126">
        <v>1057021.33</v>
      </c>
      <c r="AC20" s="126">
        <v>323132.58</v>
      </c>
    </row>
    <row r="21" spans="1:33" x14ac:dyDescent="0.2">
      <c r="A21" s="56" t="s">
        <v>203</v>
      </c>
      <c r="B21" s="124">
        <v>589601.44999999995</v>
      </c>
      <c r="C21" s="124">
        <v>22743</v>
      </c>
      <c r="D21" s="124">
        <v>395086.95</v>
      </c>
      <c r="G21" s="56">
        <v>351508.03</v>
      </c>
      <c r="H21" s="56">
        <v>707981.6</v>
      </c>
      <c r="K21" s="125">
        <v>16260</v>
      </c>
      <c r="L21" s="125">
        <v>154541.44</v>
      </c>
      <c r="M21" s="125">
        <v>145.99</v>
      </c>
      <c r="P21" s="56">
        <v>720480.7</v>
      </c>
      <c r="Q21" s="56">
        <v>909939.73</v>
      </c>
      <c r="T21" s="98">
        <v>1500597.6</v>
      </c>
      <c r="V21" s="98">
        <v>814.71</v>
      </c>
      <c r="W21" s="98">
        <v>743290</v>
      </c>
      <c r="Y21" s="126">
        <v>1222810</v>
      </c>
      <c r="AB21" s="126">
        <v>488179.94</v>
      </c>
      <c r="AC21" s="126">
        <v>211551.2</v>
      </c>
    </row>
    <row r="22" spans="1:33" x14ac:dyDescent="0.2">
      <c r="A22" s="56" t="s">
        <v>205</v>
      </c>
      <c r="B22" s="124">
        <v>1318679.21</v>
      </c>
      <c r="C22" s="124">
        <v>0</v>
      </c>
      <c r="D22" s="124">
        <v>77582.03</v>
      </c>
      <c r="G22" s="56">
        <v>746614.96</v>
      </c>
      <c r="H22" s="56">
        <v>482966.01</v>
      </c>
      <c r="J22" s="125">
        <v>26860</v>
      </c>
      <c r="K22" s="125">
        <v>18836.41</v>
      </c>
      <c r="L22" s="125">
        <v>96000</v>
      </c>
      <c r="M22" s="125">
        <v>5186.87</v>
      </c>
      <c r="P22" s="56">
        <v>-426247.28</v>
      </c>
      <c r="Q22" s="56">
        <v>1741975.93</v>
      </c>
      <c r="T22" s="98">
        <v>1984256.55</v>
      </c>
      <c r="V22" s="98">
        <v>1997.91</v>
      </c>
      <c r="W22" s="98">
        <v>277520</v>
      </c>
      <c r="Y22" s="126">
        <v>671560</v>
      </c>
      <c r="AB22" s="126">
        <v>812682.77</v>
      </c>
      <c r="AC22" s="126">
        <v>670533.07999999996</v>
      </c>
    </row>
    <row r="23" spans="1:33" x14ac:dyDescent="0.2">
      <c r="A23" s="56" t="s">
        <v>207</v>
      </c>
      <c r="B23" s="124">
        <v>387428.61</v>
      </c>
      <c r="C23" s="124">
        <v>0</v>
      </c>
      <c r="D23" s="124">
        <v>120596.4</v>
      </c>
      <c r="G23" s="56">
        <v>2104228.83</v>
      </c>
      <c r="H23" s="56">
        <v>605540.02</v>
      </c>
      <c r="J23" s="125">
        <v>22703</v>
      </c>
      <c r="K23" s="125">
        <v>20404.169999999998</v>
      </c>
      <c r="L23" s="125">
        <v>146300</v>
      </c>
      <c r="M23" s="125">
        <v>969.18</v>
      </c>
      <c r="P23" s="56">
        <v>-20230</v>
      </c>
      <c r="Q23" s="56">
        <v>2083742</v>
      </c>
      <c r="T23" s="98">
        <v>1498568.18</v>
      </c>
      <c r="V23" s="98">
        <v>977.72</v>
      </c>
      <c r="W23" s="98">
        <v>265160</v>
      </c>
      <c r="X23" s="98">
        <v>12000</v>
      </c>
      <c r="Y23" s="126">
        <v>664360</v>
      </c>
      <c r="AB23" s="126">
        <v>760745.91</v>
      </c>
      <c r="AC23" s="126">
        <v>162420.84</v>
      </c>
    </row>
    <row r="24" spans="1:33" x14ac:dyDescent="0.2">
      <c r="A24" s="56" t="s">
        <v>212</v>
      </c>
      <c r="B24" s="124">
        <v>869583.86</v>
      </c>
      <c r="C24" s="124">
        <v>47000</v>
      </c>
      <c r="D24" s="124">
        <v>23326.28</v>
      </c>
      <c r="G24" s="56">
        <v>38725.360000000001</v>
      </c>
      <c r="H24" s="56">
        <v>294195.71000000002</v>
      </c>
      <c r="L24" s="125">
        <v>97600</v>
      </c>
      <c r="M24" s="125">
        <v>2643691</v>
      </c>
      <c r="O24" s="56">
        <v>-3180170.74</v>
      </c>
      <c r="P24" s="56">
        <v>654578</v>
      </c>
      <c r="Q24" s="56">
        <v>3255627.81</v>
      </c>
      <c r="T24" s="98">
        <v>2840732.29</v>
      </c>
      <c r="V24" s="98">
        <v>1808.97</v>
      </c>
      <c r="W24" s="98">
        <v>925336</v>
      </c>
      <c r="X24" s="98">
        <v>12000</v>
      </c>
      <c r="Y24" s="126">
        <v>1732456</v>
      </c>
      <c r="Z24" s="126">
        <v>21340</v>
      </c>
      <c r="AB24" s="126">
        <v>1559175.7</v>
      </c>
      <c r="AC24" s="126">
        <v>244417.11</v>
      </c>
    </row>
    <row r="25" spans="1:33" x14ac:dyDescent="0.2">
      <c r="A25" s="56" t="s">
        <v>213</v>
      </c>
      <c r="B25" s="124">
        <v>453747.97</v>
      </c>
      <c r="C25" s="124">
        <v>19100</v>
      </c>
      <c r="D25" s="124">
        <v>1773.05</v>
      </c>
      <c r="G25" s="56">
        <v>1286608.05</v>
      </c>
      <c r="H25" s="56">
        <v>345323.02</v>
      </c>
      <c r="O25" s="56">
        <v>45274.04</v>
      </c>
      <c r="Q25" s="56">
        <v>1812784.26</v>
      </c>
      <c r="T25" s="98">
        <v>1114639.69</v>
      </c>
      <c r="V25" s="98">
        <v>538.51</v>
      </c>
      <c r="W25" s="98">
        <v>1085448</v>
      </c>
      <c r="X25" s="98">
        <v>74500</v>
      </c>
      <c r="Y25" s="126">
        <v>1307878</v>
      </c>
      <c r="AA25" s="126">
        <v>3920</v>
      </c>
      <c r="AB25" s="126">
        <v>535407.92000000004</v>
      </c>
      <c r="AC25" s="126">
        <v>157398.41</v>
      </c>
    </row>
    <row r="26" spans="1:33" x14ac:dyDescent="0.2">
      <c r="A26" s="56" t="s">
        <v>214</v>
      </c>
      <c r="B26" s="124">
        <v>348243.88</v>
      </c>
      <c r="C26" s="124">
        <v>246488</v>
      </c>
      <c r="D26" s="124">
        <v>37553.800000000003</v>
      </c>
      <c r="G26" s="56">
        <v>58894.76</v>
      </c>
      <c r="H26" s="56">
        <v>-30905.55</v>
      </c>
      <c r="J26" s="125">
        <v>-3000</v>
      </c>
      <c r="K26" s="125">
        <v>48695</v>
      </c>
      <c r="O26" s="56">
        <v>-304977.48</v>
      </c>
      <c r="P26" s="56">
        <v>31.69</v>
      </c>
      <c r="Q26" s="56">
        <v>1839928.23</v>
      </c>
      <c r="T26" s="98">
        <v>1471881.27</v>
      </c>
      <c r="V26" s="98">
        <v>142.28</v>
      </c>
      <c r="W26" s="98">
        <v>444803.1</v>
      </c>
      <c r="X26" s="98">
        <v>28000</v>
      </c>
      <c r="Y26" s="126">
        <v>925925.1</v>
      </c>
      <c r="AA26" s="126">
        <v>2600</v>
      </c>
      <c r="AB26" s="126">
        <v>547893.66</v>
      </c>
      <c r="AC26" s="126">
        <v>182882.35</v>
      </c>
    </row>
    <row r="27" spans="1:33" x14ac:dyDescent="0.2">
      <c r="A27" s="56" t="s">
        <v>215</v>
      </c>
      <c r="B27" s="124">
        <v>796179.95</v>
      </c>
      <c r="C27" s="124">
        <v>218421</v>
      </c>
      <c r="D27" s="124">
        <v>2196.14</v>
      </c>
      <c r="G27" s="56">
        <v>2419071.7999999998</v>
      </c>
      <c r="H27" s="56">
        <v>719897.4</v>
      </c>
      <c r="K27" s="125">
        <v>98100</v>
      </c>
      <c r="P27" s="56">
        <v>658351.73</v>
      </c>
      <c r="Q27" s="56">
        <v>3263098.4</v>
      </c>
      <c r="T27" s="98">
        <v>1293711.07</v>
      </c>
      <c r="V27" s="98">
        <v>1005.61</v>
      </c>
      <c r="W27" s="98">
        <v>960080</v>
      </c>
      <c r="X27" s="98">
        <v>32700</v>
      </c>
      <c r="Y27" s="126">
        <v>1397020</v>
      </c>
      <c r="AB27" s="126">
        <v>552671.39</v>
      </c>
      <c r="AC27" s="126">
        <v>181931.13</v>
      </c>
    </row>
    <row r="28" spans="1:33" x14ac:dyDescent="0.2">
      <c r="A28" s="56" t="s">
        <v>216</v>
      </c>
      <c r="B28" s="124">
        <v>77379532.700000003</v>
      </c>
      <c r="C28" s="124">
        <v>41037111.030000001</v>
      </c>
      <c r="D28" s="124">
        <v>8095664.79</v>
      </c>
      <c r="E28" s="124">
        <v>7167300</v>
      </c>
      <c r="F28" s="56">
        <v>1200000</v>
      </c>
      <c r="G28" s="56">
        <v>101660776.06999999</v>
      </c>
      <c r="H28" s="56">
        <v>18815875.539999999</v>
      </c>
      <c r="I28" s="56">
        <v>1435409.93</v>
      </c>
      <c r="J28" s="125">
        <v>25972257.5</v>
      </c>
      <c r="K28" s="125">
        <v>11381746.23</v>
      </c>
      <c r="L28" s="125">
        <v>5689865.1900000004</v>
      </c>
      <c r="M28" s="125">
        <v>8533117.3699999992</v>
      </c>
      <c r="N28" s="56">
        <v>9500</v>
      </c>
      <c r="P28" s="56">
        <v>157816345.25</v>
      </c>
      <c r="Q28" s="56">
        <v>28980773.84</v>
      </c>
      <c r="R28" s="98">
        <v>172307.19</v>
      </c>
      <c r="T28" s="98">
        <v>71761971.370000005</v>
      </c>
      <c r="U28" s="98">
        <v>175301</v>
      </c>
      <c r="V28" s="98">
        <v>20011.84</v>
      </c>
      <c r="W28" s="98">
        <v>16866001.609999999</v>
      </c>
      <c r="X28" s="98">
        <v>723418</v>
      </c>
      <c r="Y28" s="126">
        <v>24310082.41</v>
      </c>
      <c r="Z28" s="126">
        <v>31000</v>
      </c>
      <c r="AB28" s="126">
        <v>29246254.359999999</v>
      </c>
      <c r="AC28" s="126">
        <v>6924677.9400000004</v>
      </c>
      <c r="AE28" s="126">
        <v>6053550.2000000002</v>
      </c>
      <c r="AG28" s="126">
        <v>40000</v>
      </c>
    </row>
    <row r="29" spans="1:33" x14ac:dyDescent="0.2">
      <c r="A29" s="56" t="s">
        <v>217</v>
      </c>
      <c r="B29" s="124">
        <v>378481.57</v>
      </c>
      <c r="C29" s="124">
        <v>0</v>
      </c>
      <c r="D29" s="124">
        <v>7231.57</v>
      </c>
      <c r="G29" s="56">
        <v>1376330.64</v>
      </c>
      <c r="H29" s="56">
        <v>710136.71</v>
      </c>
      <c r="K29" s="125">
        <v>0</v>
      </c>
      <c r="L29" s="125">
        <v>1701981</v>
      </c>
      <c r="M29" s="125">
        <v>922.17</v>
      </c>
      <c r="P29" s="56">
        <v>-867201.27</v>
      </c>
      <c r="Q29" s="56">
        <v>2219243.12</v>
      </c>
      <c r="T29" s="98">
        <v>986142.61</v>
      </c>
      <c r="V29" s="98">
        <v>844.23</v>
      </c>
      <c r="W29" s="98">
        <v>550110</v>
      </c>
      <c r="X29" s="98">
        <v>10500</v>
      </c>
      <c r="Y29" s="126">
        <v>1271781</v>
      </c>
      <c r="AA29" s="126">
        <v>12052</v>
      </c>
      <c r="AB29" s="126">
        <v>595957.18999999994</v>
      </c>
      <c r="AC29" s="126">
        <v>235404.68</v>
      </c>
    </row>
    <row r="30" spans="1:33" x14ac:dyDescent="0.2">
      <c r="A30" s="56" t="s">
        <v>218</v>
      </c>
      <c r="B30" s="124">
        <v>366632.1</v>
      </c>
      <c r="C30" s="124">
        <v>22200</v>
      </c>
      <c r="D30" s="124">
        <v>11222.24</v>
      </c>
      <c r="G30" s="56">
        <v>759518.19</v>
      </c>
      <c r="H30" s="56">
        <v>306269.15000000002</v>
      </c>
      <c r="L30" s="125">
        <v>85429</v>
      </c>
      <c r="M30" s="125">
        <v>-653.74</v>
      </c>
      <c r="O30" s="56">
        <v>-175330.9</v>
      </c>
      <c r="Q30" s="56">
        <v>1260515.6599999999</v>
      </c>
      <c r="T30" s="98">
        <v>1101736.74</v>
      </c>
      <c r="V30" s="98">
        <v>384.07</v>
      </c>
      <c r="W30" s="98">
        <v>192290.2</v>
      </c>
      <c r="X30" s="98">
        <v>36000</v>
      </c>
      <c r="Y30" s="126">
        <v>566854.19999999995</v>
      </c>
      <c r="AB30" s="126">
        <v>253242.27</v>
      </c>
      <c r="AC30" s="126">
        <v>183000.88</v>
      </c>
    </row>
    <row r="31" spans="1:33" x14ac:dyDescent="0.2">
      <c r="A31" s="56" t="s">
        <v>219</v>
      </c>
      <c r="B31" s="124">
        <v>154686.01</v>
      </c>
      <c r="C31" s="124">
        <v>17801</v>
      </c>
      <c r="D31" s="124">
        <v>8980.7900000000009</v>
      </c>
      <c r="E31" s="124">
        <v>23200</v>
      </c>
      <c r="G31" s="56">
        <v>513863</v>
      </c>
      <c r="H31" s="56">
        <v>657949.48</v>
      </c>
      <c r="K31" s="125">
        <v>33400</v>
      </c>
      <c r="L31" s="125">
        <v>582019.24</v>
      </c>
      <c r="P31" s="56">
        <v>-2023333.44</v>
      </c>
      <c r="Q31" s="56">
        <v>3095144.84</v>
      </c>
      <c r="T31" s="98">
        <v>739311.14</v>
      </c>
      <c r="V31" s="98">
        <v>696.82</v>
      </c>
      <c r="W31" s="98">
        <v>978672</v>
      </c>
      <c r="X31" s="98">
        <v>439800</v>
      </c>
      <c r="Y31" s="126">
        <v>1345427</v>
      </c>
      <c r="AB31" s="126">
        <v>836198.54</v>
      </c>
      <c r="AC31" s="126">
        <v>205872.78</v>
      </c>
    </row>
    <row r="32" spans="1:33" x14ac:dyDescent="0.2">
      <c r="A32" s="56" t="s">
        <v>220</v>
      </c>
      <c r="B32" s="124">
        <v>794038.35</v>
      </c>
      <c r="C32" s="124">
        <v>0</v>
      </c>
      <c r="D32" s="124">
        <v>26285</v>
      </c>
      <c r="G32" s="56">
        <v>346314.33</v>
      </c>
      <c r="H32" s="56">
        <v>1764989.67</v>
      </c>
      <c r="K32" s="125">
        <v>372484</v>
      </c>
      <c r="M32" s="125">
        <v>0</v>
      </c>
      <c r="Q32" s="56">
        <v>11903501.289999999</v>
      </c>
      <c r="T32" s="98">
        <v>2541422.58</v>
      </c>
      <c r="X32" s="98">
        <v>317885</v>
      </c>
      <c r="Y32" s="126">
        <v>707700</v>
      </c>
      <c r="AB32" s="126">
        <v>1240695.69</v>
      </c>
      <c r="AC32" s="126">
        <v>550313.81999999995</v>
      </c>
      <c r="AD32" s="126">
        <v>8337</v>
      </c>
    </row>
    <row r="33" spans="1:29" x14ac:dyDescent="0.2">
      <c r="A33" s="56" t="s">
        <v>221</v>
      </c>
      <c r="B33" s="124">
        <v>443527.67999999999</v>
      </c>
      <c r="C33" s="124">
        <v>0</v>
      </c>
      <c r="D33" s="124">
        <v>45562.48</v>
      </c>
      <c r="G33" s="56">
        <v>1888466.01</v>
      </c>
      <c r="H33" s="56">
        <v>-914</v>
      </c>
      <c r="P33" s="56">
        <v>-2055911.2</v>
      </c>
      <c r="Q33" s="56">
        <v>4127803.68</v>
      </c>
      <c r="T33" s="98">
        <v>821266.61</v>
      </c>
      <c r="U33" s="98">
        <v>183775</v>
      </c>
      <c r="V33" s="98">
        <v>315.55</v>
      </c>
      <c r="W33" s="98">
        <v>1640850</v>
      </c>
      <c r="Y33" s="126">
        <v>1582883</v>
      </c>
      <c r="AB33" s="126">
        <v>608143.18999999994</v>
      </c>
      <c r="AC33" s="126">
        <v>125819.28</v>
      </c>
    </row>
    <row r="34" spans="1:29" x14ac:dyDescent="0.2">
      <c r="A34" s="56" t="s">
        <v>222</v>
      </c>
      <c r="B34" s="124">
        <v>422084.63</v>
      </c>
      <c r="C34" s="124">
        <v>13000</v>
      </c>
      <c r="D34" s="124">
        <v>60421.89</v>
      </c>
      <c r="G34" s="56">
        <v>788223.21</v>
      </c>
      <c r="H34" s="56">
        <v>222506.48</v>
      </c>
      <c r="P34" s="56">
        <v>-465215.65</v>
      </c>
      <c r="Q34" s="56">
        <v>1873318.11</v>
      </c>
      <c r="T34" s="98">
        <v>1162852.55</v>
      </c>
      <c r="V34" s="98">
        <v>383.46</v>
      </c>
      <c r="W34" s="98">
        <v>583590</v>
      </c>
      <c r="Y34" s="126">
        <v>918129</v>
      </c>
      <c r="AA34" s="126">
        <v>3760</v>
      </c>
      <c r="AB34" s="126">
        <v>634893.03</v>
      </c>
      <c r="AC34" s="126">
        <v>81502.23</v>
      </c>
    </row>
    <row r="35" spans="1:29" x14ac:dyDescent="0.2">
      <c r="A35" s="56" t="s">
        <v>223</v>
      </c>
      <c r="B35" s="124">
        <v>269461.65000000002</v>
      </c>
      <c r="C35" s="124">
        <v>11022</v>
      </c>
      <c r="D35" s="124">
        <v>10788.94</v>
      </c>
      <c r="G35" s="56">
        <v>771438.86</v>
      </c>
      <c r="H35" s="56">
        <v>410470.23</v>
      </c>
      <c r="I35" s="56">
        <v>1</v>
      </c>
      <c r="Q35" s="56">
        <v>2563303.2200000002</v>
      </c>
      <c r="T35" s="98">
        <v>913502.29</v>
      </c>
      <c r="V35" s="98">
        <v>96</v>
      </c>
      <c r="W35" s="98">
        <v>503049</v>
      </c>
      <c r="Y35" s="126">
        <v>647815</v>
      </c>
      <c r="AA35" s="126">
        <v>655</v>
      </c>
      <c r="AB35" s="126">
        <v>358236.45</v>
      </c>
      <c r="AC35" s="126">
        <v>211614.31</v>
      </c>
    </row>
    <row r="36" spans="1:29" x14ac:dyDescent="0.2">
      <c r="A36" s="56" t="s">
        <v>227</v>
      </c>
      <c r="B36" s="124">
        <v>1345533.66</v>
      </c>
      <c r="C36" s="124">
        <v>3378</v>
      </c>
      <c r="D36" s="124">
        <v>34289</v>
      </c>
      <c r="G36" s="56">
        <v>881323.89</v>
      </c>
      <c r="H36" s="56">
        <v>144517.25</v>
      </c>
      <c r="K36" s="125">
        <v>13716</v>
      </c>
      <c r="M36" s="125">
        <v>5009</v>
      </c>
      <c r="N36" s="56">
        <v>200000</v>
      </c>
      <c r="P36" s="56">
        <v>257920</v>
      </c>
      <c r="Q36" s="56">
        <v>3551030.77</v>
      </c>
      <c r="T36" s="98">
        <v>1059948.49</v>
      </c>
      <c r="V36" s="98">
        <v>2323.9299999999998</v>
      </c>
      <c r="W36" s="98">
        <v>1399348.4</v>
      </c>
      <c r="Y36" s="126">
        <v>1914878.4</v>
      </c>
      <c r="AA36" s="126">
        <v>6309</v>
      </c>
      <c r="AB36" s="126">
        <v>468204.26</v>
      </c>
      <c r="AC36" s="126">
        <v>155632.64000000001</v>
      </c>
    </row>
    <row r="37" spans="1:29" x14ac:dyDescent="0.2">
      <c r="A37" s="56" t="s">
        <v>228</v>
      </c>
      <c r="B37" s="124">
        <v>800988.35</v>
      </c>
      <c r="C37" s="124">
        <v>43684</v>
      </c>
      <c r="D37" s="124">
        <v>18590.62</v>
      </c>
      <c r="G37" s="56">
        <v>539359.72</v>
      </c>
      <c r="H37" s="56">
        <v>439995.09</v>
      </c>
      <c r="K37" s="125">
        <v>9334.44</v>
      </c>
      <c r="M37" s="125">
        <v>3838.41</v>
      </c>
      <c r="P37" s="56">
        <v>907868.03</v>
      </c>
      <c r="Q37" s="56">
        <v>1930924.79</v>
      </c>
      <c r="T37" s="98">
        <v>430440.98</v>
      </c>
      <c r="V37" s="98">
        <v>1508.14</v>
      </c>
      <c r="W37" s="98">
        <v>555999</v>
      </c>
      <c r="Y37" s="126">
        <v>782003</v>
      </c>
      <c r="AB37" s="126">
        <v>589375.77</v>
      </c>
      <c r="AC37" s="126">
        <v>209946.75</v>
      </c>
    </row>
    <row r="38" spans="1:29" x14ac:dyDescent="0.2">
      <c r="A38" s="56" t="s">
        <v>229</v>
      </c>
      <c r="B38" s="124">
        <v>161916.89000000001</v>
      </c>
      <c r="C38" s="124">
        <v>56738</v>
      </c>
      <c r="D38" s="124">
        <v>12612.81</v>
      </c>
      <c r="G38" s="56">
        <v>319324.21000000002</v>
      </c>
      <c r="H38" s="56">
        <v>348709.75</v>
      </c>
      <c r="K38" s="125">
        <v>46326.31</v>
      </c>
      <c r="L38" s="125">
        <v>401238</v>
      </c>
      <c r="M38" s="125">
        <v>9069.35</v>
      </c>
      <c r="P38" s="56">
        <v>331434.3</v>
      </c>
      <c r="Q38" s="56">
        <v>2854572.07</v>
      </c>
      <c r="T38" s="98">
        <v>1107091.1100000001</v>
      </c>
      <c r="U38" s="98">
        <v>72550</v>
      </c>
      <c r="V38" s="98">
        <v>242.99</v>
      </c>
      <c r="W38" s="98">
        <v>203085</v>
      </c>
      <c r="Y38" s="126">
        <v>775466</v>
      </c>
      <c r="Z38" s="126">
        <v>76985</v>
      </c>
      <c r="AA38" s="126">
        <v>16798</v>
      </c>
      <c r="AB38" s="126">
        <v>844610.86</v>
      </c>
      <c r="AC38" s="126">
        <v>306584.39</v>
      </c>
    </row>
    <row r="39" spans="1:29" x14ac:dyDescent="0.2">
      <c r="A39" s="56" t="s">
        <v>230</v>
      </c>
      <c r="B39" s="124">
        <v>579438.14</v>
      </c>
      <c r="C39" s="124">
        <v>34057.949999999997</v>
      </c>
      <c r="D39" s="124">
        <v>30955.7</v>
      </c>
      <c r="G39" s="56">
        <v>617950.77</v>
      </c>
      <c r="H39" s="56">
        <v>120969.35</v>
      </c>
      <c r="K39" s="125">
        <v>12208.5</v>
      </c>
      <c r="L39" s="125">
        <v>128270</v>
      </c>
      <c r="P39" s="56">
        <v>264511</v>
      </c>
      <c r="Q39" s="56">
        <v>1440362.48</v>
      </c>
      <c r="T39" s="98">
        <v>674382.06</v>
      </c>
      <c r="V39" s="98">
        <v>1018.73</v>
      </c>
      <c r="W39" s="98">
        <v>462876</v>
      </c>
      <c r="X39" s="98">
        <v>50000</v>
      </c>
      <c r="Y39" s="126">
        <v>605916</v>
      </c>
      <c r="Z39" s="126">
        <v>10177</v>
      </c>
      <c r="AB39" s="126">
        <v>569491.27</v>
      </c>
      <c r="AC39" s="126">
        <v>171214.52</v>
      </c>
    </row>
    <row r="40" spans="1:29" x14ac:dyDescent="0.2">
      <c r="A40" s="56" t="s">
        <v>231</v>
      </c>
      <c r="B40" s="124">
        <v>470173.96</v>
      </c>
      <c r="C40" s="124">
        <v>6648.3</v>
      </c>
      <c r="D40" s="124">
        <v>21028.46</v>
      </c>
      <c r="G40" s="56">
        <v>109468.81</v>
      </c>
      <c r="H40" s="56">
        <v>293482.90000000002</v>
      </c>
      <c r="K40" s="125">
        <v>10400</v>
      </c>
      <c r="L40" s="125">
        <v>97302.92</v>
      </c>
      <c r="N40" s="56">
        <v>60990</v>
      </c>
      <c r="P40" s="56">
        <v>215667.83</v>
      </c>
      <c r="Q40" s="56">
        <v>455164.99</v>
      </c>
      <c r="T40" s="98">
        <v>939253.82</v>
      </c>
      <c r="V40" s="98">
        <v>779.98</v>
      </c>
      <c r="W40" s="98">
        <v>618832.12</v>
      </c>
      <c r="Y40" s="126">
        <v>1087152.1200000001</v>
      </c>
      <c r="Z40" s="126">
        <v>5540</v>
      </c>
      <c r="AB40" s="126">
        <v>436582.47</v>
      </c>
      <c r="AC40" s="126">
        <v>69382.78</v>
      </c>
    </row>
    <row r="41" spans="1:29" x14ac:dyDescent="0.2">
      <c r="A41" s="56" t="s">
        <v>232</v>
      </c>
      <c r="B41" s="124">
        <v>426514.41</v>
      </c>
      <c r="C41" s="124">
        <v>2418</v>
      </c>
      <c r="D41" s="124">
        <v>28614.51</v>
      </c>
      <c r="G41" s="56">
        <v>362513.77</v>
      </c>
      <c r="H41" s="56">
        <v>201217.29</v>
      </c>
      <c r="K41" s="125">
        <v>11789.4</v>
      </c>
      <c r="L41" s="125">
        <v>162203.94</v>
      </c>
      <c r="M41" s="125">
        <v>6523.22</v>
      </c>
      <c r="P41" s="56">
        <v>135222.78</v>
      </c>
      <c r="Q41" s="56">
        <v>1976836.89</v>
      </c>
      <c r="T41" s="98">
        <v>524411.44999999995</v>
      </c>
      <c r="V41" s="98">
        <v>729.43</v>
      </c>
      <c r="W41" s="98">
        <v>558747.9</v>
      </c>
      <c r="Y41" s="126">
        <v>808473.9</v>
      </c>
      <c r="Z41" s="126">
        <v>3040</v>
      </c>
      <c r="AA41" s="126">
        <v>5360</v>
      </c>
      <c r="AB41" s="126">
        <v>328854.75</v>
      </c>
      <c r="AC41" s="126">
        <v>147126.44</v>
      </c>
    </row>
    <row r="42" spans="1:29" x14ac:dyDescent="0.2">
      <c r="A42" s="56" t="s">
        <v>233</v>
      </c>
      <c r="B42" s="124">
        <v>652965.53</v>
      </c>
      <c r="C42" s="124">
        <v>21647</v>
      </c>
      <c r="D42" s="124">
        <v>63903.75</v>
      </c>
      <c r="G42" s="56">
        <v>670318.98</v>
      </c>
      <c r="H42" s="56">
        <v>371712.45</v>
      </c>
      <c r="K42" s="125">
        <v>19686</v>
      </c>
      <c r="L42" s="125">
        <v>160345</v>
      </c>
      <c r="M42" s="125">
        <v>3217.66</v>
      </c>
      <c r="P42" s="56">
        <v>353276.99</v>
      </c>
      <c r="Q42" s="56">
        <v>1732965.71</v>
      </c>
      <c r="T42" s="98">
        <v>1085772.45</v>
      </c>
      <c r="V42" s="98">
        <v>1123.27</v>
      </c>
      <c r="W42" s="98">
        <v>418632</v>
      </c>
      <c r="Y42" s="126">
        <v>1020707</v>
      </c>
      <c r="Z42" s="126">
        <v>13040</v>
      </c>
      <c r="AA42" s="126">
        <v>6079</v>
      </c>
      <c r="AB42" s="126">
        <v>719401.93</v>
      </c>
      <c r="AC42" s="126">
        <v>173014.14</v>
      </c>
    </row>
    <row r="43" spans="1:29" x14ac:dyDescent="0.2">
      <c r="A43" s="56" t="s">
        <v>234</v>
      </c>
      <c r="B43" s="124">
        <v>694214.25</v>
      </c>
      <c r="C43" s="124">
        <v>24879.25</v>
      </c>
      <c r="D43" s="124">
        <v>150247.31</v>
      </c>
      <c r="G43" s="56">
        <v>648069.93999999994</v>
      </c>
      <c r="H43" s="56">
        <v>299950.28999999998</v>
      </c>
      <c r="K43" s="125">
        <v>12763.77</v>
      </c>
      <c r="L43" s="125">
        <v>75740</v>
      </c>
      <c r="Q43" s="56">
        <v>2083523.09</v>
      </c>
      <c r="T43" s="98">
        <v>686592.05</v>
      </c>
      <c r="V43" s="98">
        <v>1389.01</v>
      </c>
      <c r="W43" s="98">
        <v>441292.2</v>
      </c>
      <c r="Y43" s="126">
        <v>772862.2</v>
      </c>
      <c r="Z43" s="126">
        <v>10400</v>
      </c>
      <c r="AB43" s="126">
        <v>303443.28999999998</v>
      </c>
      <c r="AC43" s="126">
        <v>199139.11</v>
      </c>
    </row>
    <row r="44" spans="1:29" x14ac:dyDescent="0.2">
      <c r="A44" s="56" t="s">
        <v>235</v>
      </c>
      <c r="B44" s="124">
        <v>608925.28</v>
      </c>
      <c r="C44" s="124">
        <v>39700</v>
      </c>
      <c r="D44" s="124">
        <v>7773.29</v>
      </c>
      <c r="G44" s="56">
        <v>1189962.8799999999</v>
      </c>
      <c r="H44" s="56">
        <v>299224.44</v>
      </c>
      <c r="J44" s="125">
        <v>0</v>
      </c>
      <c r="K44" s="125">
        <v>16079.79</v>
      </c>
      <c r="N44" s="56">
        <v>121443</v>
      </c>
      <c r="P44" s="56">
        <v>1940870.06</v>
      </c>
      <c r="T44" s="98">
        <v>1048734.21</v>
      </c>
      <c r="V44" s="98">
        <v>1990.06</v>
      </c>
      <c r="W44" s="98">
        <v>468845.1</v>
      </c>
      <c r="Y44" s="126">
        <v>829653.1</v>
      </c>
      <c r="AA44" s="126">
        <v>10501.4</v>
      </c>
      <c r="AB44" s="126">
        <v>413049.16</v>
      </c>
      <c r="AC44" s="126">
        <v>138791.67000000001</v>
      </c>
    </row>
    <row r="45" spans="1:29" x14ac:dyDescent="0.2">
      <c r="A45" s="56" t="s">
        <v>236</v>
      </c>
      <c r="B45" s="124">
        <v>46440.77</v>
      </c>
      <c r="C45" s="124">
        <v>47452</v>
      </c>
      <c r="D45" s="124">
        <v>24849.39</v>
      </c>
      <c r="G45" s="56">
        <v>810848.7</v>
      </c>
      <c r="H45" s="56">
        <v>381308.57</v>
      </c>
      <c r="K45" s="125">
        <v>37291.35</v>
      </c>
      <c r="M45" s="125">
        <v>2770.73</v>
      </c>
      <c r="P45" s="56">
        <v>-30038.71</v>
      </c>
      <c r="Q45" s="56">
        <v>1500565.11</v>
      </c>
      <c r="T45" s="98">
        <v>998053.95</v>
      </c>
      <c r="V45" s="98">
        <v>247.09</v>
      </c>
      <c r="W45" s="98">
        <v>620141</v>
      </c>
      <c r="Y45" s="126">
        <v>1067574</v>
      </c>
      <c r="Z45" s="126">
        <v>6307</v>
      </c>
      <c r="AA45" s="126">
        <v>4240</v>
      </c>
      <c r="AB45" s="126">
        <v>555602.56999999995</v>
      </c>
      <c r="AC45" s="126">
        <v>195034.21</v>
      </c>
    </row>
    <row r="46" spans="1:29" x14ac:dyDescent="0.2">
      <c r="A46" s="56" t="s">
        <v>238</v>
      </c>
      <c r="B46" s="124">
        <v>165093.82999999999</v>
      </c>
      <c r="C46" s="124">
        <v>2219</v>
      </c>
      <c r="D46" s="124">
        <v>10634.11</v>
      </c>
      <c r="G46" s="56">
        <v>42854.53</v>
      </c>
      <c r="H46" s="56">
        <v>341293.84</v>
      </c>
      <c r="I46" s="56">
        <v>1</v>
      </c>
      <c r="K46" s="125">
        <v>15005.8</v>
      </c>
      <c r="L46" s="125">
        <v>40350</v>
      </c>
      <c r="P46" s="56">
        <v>-1607738.64</v>
      </c>
      <c r="Q46" s="56">
        <v>2280594.58</v>
      </c>
      <c r="T46" s="98">
        <v>753966.03</v>
      </c>
      <c r="V46" s="98">
        <v>492.74</v>
      </c>
      <c r="W46" s="98">
        <v>977766.1</v>
      </c>
      <c r="Y46" s="126">
        <v>1172350.1000000001</v>
      </c>
      <c r="AB46" s="126">
        <v>542790.48</v>
      </c>
      <c r="AC46" s="126">
        <v>103847.98</v>
      </c>
    </row>
    <row r="47" spans="1:29" x14ac:dyDescent="0.2">
      <c r="A47" s="56" t="s">
        <v>242</v>
      </c>
      <c r="B47" s="124">
        <v>357225.21</v>
      </c>
      <c r="C47" s="124">
        <v>15600</v>
      </c>
      <c r="D47" s="124">
        <v>2000</v>
      </c>
      <c r="G47" s="56">
        <v>5554377.3399999999</v>
      </c>
      <c r="H47" s="56">
        <v>1409869.57</v>
      </c>
      <c r="K47" s="125">
        <v>54244</v>
      </c>
      <c r="L47" s="125">
        <v>191500</v>
      </c>
      <c r="O47" s="56">
        <v>-1171647.55</v>
      </c>
      <c r="P47" s="56">
        <v>6668323.5700000003</v>
      </c>
      <c r="Q47" s="56">
        <v>2114009</v>
      </c>
      <c r="T47" s="98">
        <v>444962.55</v>
      </c>
      <c r="V47" s="98">
        <v>890.28</v>
      </c>
      <c r="W47" s="98">
        <v>513244</v>
      </c>
      <c r="Y47" s="126">
        <v>765324</v>
      </c>
      <c r="AB47" s="126">
        <v>448768.45</v>
      </c>
      <c r="AC47" s="126">
        <v>250597.28</v>
      </c>
    </row>
    <row r="48" spans="1:29" x14ac:dyDescent="0.2">
      <c r="A48" s="56" t="s">
        <v>243</v>
      </c>
      <c r="B48" s="124">
        <v>381333.34</v>
      </c>
      <c r="C48" s="124">
        <v>34650</v>
      </c>
      <c r="D48" s="124">
        <v>12858.66</v>
      </c>
      <c r="G48" s="56">
        <v>3413357.88</v>
      </c>
      <c r="H48" s="56">
        <v>801006.78</v>
      </c>
      <c r="K48" s="125">
        <v>21566</v>
      </c>
      <c r="L48" s="125">
        <v>422460</v>
      </c>
      <c r="O48" s="56">
        <v>488987.81</v>
      </c>
      <c r="P48" s="56">
        <v>2867408.69</v>
      </c>
      <c r="Q48" s="56">
        <v>1646714.98</v>
      </c>
      <c r="T48" s="98">
        <v>185534.45</v>
      </c>
      <c r="V48" s="98">
        <v>1085.1400000000001</v>
      </c>
      <c r="W48" s="98">
        <v>656964</v>
      </c>
      <c r="Y48" s="126">
        <v>972800</v>
      </c>
      <c r="AA48" s="126">
        <v>13176</v>
      </c>
      <c r="AB48" s="126">
        <v>545968.17000000004</v>
      </c>
      <c r="AC48" s="126">
        <v>101978.24000000001</v>
      </c>
    </row>
    <row r="49" spans="1:33" x14ac:dyDescent="0.2">
      <c r="A49" s="56" t="s">
        <v>244</v>
      </c>
      <c r="B49" s="124">
        <v>633079.02</v>
      </c>
      <c r="C49" s="124">
        <v>0</v>
      </c>
      <c r="D49" s="124">
        <v>17180.439999999999</v>
      </c>
      <c r="G49" s="56">
        <v>1102115.8500000001</v>
      </c>
      <c r="H49" s="56">
        <v>1983934.46</v>
      </c>
      <c r="I49" s="56">
        <v>73999</v>
      </c>
      <c r="J49" s="125">
        <v>168490</v>
      </c>
      <c r="K49" s="125">
        <v>16130</v>
      </c>
      <c r="L49" s="125">
        <v>32000</v>
      </c>
      <c r="M49" s="125">
        <v>30.79</v>
      </c>
      <c r="P49" s="56">
        <v>452678.9</v>
      </c>
      <c r="Q49" s="56">
        <v>2273364.33</v>
      </c>
      <c r="T49" s="98">
        <v>233805.33</v>
      </c>
      <c r="V49" s="98">
        <v>3836.66</v>
      </c>
      <c r="W49" s="98">
        <v>411200</v>
      </c>
      <c r="Y49" s="126">
        <v>692060</v>
      </c>
      <c r="AA49" s="126">
        <v>1024</v>
      </c>
      <c r="AB49" s="126">
        <v>316049.89</v>
      </c>
      <c r="AC49" s="126">
        <v>170953.46</v>
      </c>
    </row>
    <row r="50" spans="1:33" x14ac:dyDescent="0.2">
      <c r="A50" s="56" t="s">
        <v>248</v>
      </c>
      <c r="B50" s="124">
        <v>856618.07</v>
      </c>
      <c r="C50" s="124">
        <v>37814</v>
      </c>
      <c r="D50" s="124">
        <v>4606.0600000000004</v>
      </c>
      <c r="G50" s="56">
        <v>291597.17</v>
      </c>
      <c r="H50" s="56">
        <v>715177.6</v>
      </c>
      <c r="J50" s="125">
        <v>0</v>
      </c>
      <c r="K50" s="125">
        <v>0</v>
      </c>
      <c r="L50" s="125">
        <v>374421.34</v>
      </c>
      <c r="P50" s="56">
        <v>55344</v>
      </c>
      <c r="Q50" s="56">
        <v>2191305.25</v>
      </c>
      <c r="T50" s="98">
        <v>1135487.05</v>
      </c>
      <c r="V50" s="98">
        <v>1187.01</v>
      </c>
      <c r="W50" s="98">
        <v>787441.2</v>
      </c>
      <c r="Y50" s="126">
        <v>1069641.2</v>
      </c>
      <c r="Z50" s="126">
        <v>15632</v>
      </c>
      <c r="AB50" s="126">
        <v>840379.6</v>
      </c>
      <c r="AC50" s="126">
        <v>155822.29999999999</v>
      </c>
    </row>
    <row r="51" spans="1:33" x14ac:dyDescent="0.2">
      <c r="A51" s="56" t="s">
        <v>249</v>
      </c>
      <c r="B51" s="124">
        <v>2324925.6800000002</v>
      </c>
      <c r="C51" s="124">
        <v>0</v>
      </c>
      <c r="D51" s="124">
        <v>116381.9</v>
      </c>
      <c r="G51" s="56">
        <v>1020465.77</v>
      </c>
      <c r="H51" s="56">
        <v>463933.56</v>
      </c>
      <c r="J51" s="125">
        <v>0</v>
      </c>
      <c r="K51" s="125">
        <v>0</v>
      </c>
      <c r="L51" s="125">
        <v>304125.55</v>
      </c>
      <c r="M51" s="125">
        <v>1444.02</v>
      </c>
      <c r="Q51" s="56">
        <v>2281491.52</v>
      </c>
      <c r="T51" s="98">
        <v>2720975.91</v>
      </c>
      <c r="U51" s="98">
        <v>16900</v>
      </c>
      <c r="V51" s="98">
        <v>3169.54</v>
      </c>
      <c r="W51" s="98">
        <v>1325420</v>
      </c>
      <c r="X51" s="98">
        <v>1750</v>
      </c>
      <c r="Y51" s="126">
        <v>2047740</v>
      </c>
      <c r="Z51" s="126">
        <v>5618</v>
      </c>
      <c r="AB51" s="126">
        <v>1282446.55</v>
      </c>
      <c r="AC51" s="126">
        <v>136975.24</v>
      </c>
    </row>
    <row r="52" spans="1:33" x14ac:dyDescent="0.2">
      <c r="A52" s="56" t="s">
        <v>250</v>
      </c>
      <c r="B52" s="124">
        <v>919320.77</v>
      </c>
      <c r="C52" s="124">
        <v>31800</v>
      </c>
      <c r="D52" s="124">
        <v>11970.86</v>
      </c>
      <c r="G52" s="56">
        <v>467559.62</v>
      </c>
      <c r="H52" s="56">
        <v>534076.43000000005</v>
      </c>
      <c r="J52" s="125">
        <v>0</v>
      </c>
      <c r="K52" s="125">
        <v>0</v>
      </c>
      <c r="L52" s="125">
        <v>35279.25</v>
      </c>
      <c r="M52" s="125">
        <v>1996.12</v>
      </c>
      <c r="P52" s="56">
        <v>1035.6400000000001</v>
      </c>
      <c r="Q52" s="56">
        <v>2647377.69</v>
      </c>
      <c r="T52" s="98">
        <v>2190384.0699999998</v>
      </c>
      <c r="V52" s="98">
        <v>872.97</v>
      </c>
      <c r="W52" s="98">
        <v>719265.2</v>
      </c>
      <c r="Y52" s="126">
        <v>1287833.2</v>
      </c>
      <c r="Z52" s="126">
        <v>18836.45</v>
      </c>
      <c r="AB52" s="126">
        <v>1207526.1000000001</v>
      </c>
      <c r="AC52" s="126">
        <v>150216.76999999999</v>
      </c>
    </row>
    <row r="53" spans="1:33" x14ac:dyDescent="0.2">
      <c r="A53" s="56" t="s">
        <v>251</v>
      </c>
      <c r="B53" s="124">
        <v>380471.82</v>
      </c>
      <c r="C53" s="124">
        <v>0</v>
      </c>
      <c r="D53" s="124">
        <v>52093.919999999998</v>
      </c>
      <c r="G53" s="56">
        <v>434089.66</v>
      </c>
      <c r="H53" s="56">
        <v>448400.66</v>
      </c>
      <c r="J53" s="125">
        <v>0</v>
      </c>
      <c r="K53" s="125">
        <v>0</v>
      </c>
      <c r="L53" s="125">
        <v>380812.64</v>
      </c>
      <c r="M53" s="125">
        <v>1860</v>
      </c>
      <c r="Q53" s="56">
        <v>4706462.17</v>
      </c>
      <c r="T53" s="98">
        <v>804805.91</v>
      </c>
      <c r="V53" s="98">
        <v>1368.61</v>
      </c>
      <c r="W53" s="98">
        <v>1064335</v>
      </c>
      <c r="Y53" s="126">
        <v>1282575</v>
      </c>
      <c r="Z53" s="126">
        <v>10128</v>
      </c>
      <c r="AB53" s="126">
        <v>796938.99</v>
      </c>
      <c r="AC53" s="126">
        <v>140628.60999999999</v>
      </c>
    </row>
    <row r="54" spans="1:33" x14ac:dyDescent="0.2">
      <c r="A54" s="56" t="s">
        <v>255</v>
      </c>
      <c r="B54" s="124">
        <v>526663.81999999995</v>
      </c>
      <c r="C54" s="124">
        <v>0</v>
      </c>
      <c r="D54" s="124">
        <v>51675.27</v>
      </c>
      <c r="G54" s="56">
        <v>1184503.6599999999</v>
      </c>
      <c r="H54" s="56">
        <v>451962.66</v>
      </c>
      <c r="I54" s="56">
        <v>0</v>
      </c>
      <c r="L54" s="125">
        <v>293555</v>
      </c>
      <c r="M54" s="125">
        <v>3095.5</v>
      </c>
      <c r="P54" s="56">
        <v>953281.74</v>
      </c>
      <c r="Q54" s="56">
        <v>954921</v>
      </c>
      <c r="T54" s="98">
        <v>980684.9</v>
      </c>
      <c r="U54" s="98">
        <v>64500</v>
      </c>
      <c r="V54" s="98">
        <v>1269.77</v>
      </c>
      <c r="W54" s="98">
        <v>628930</v>
      </c>
      <c r="X54" s="98">
        <v>498434.67</v>
      </c>
      <c r="Y54" s="126">
        <v>1026893</v>
      </c>
      <c r="Z54" s="126">
        <v>890</v>
      </c>
      <c r="AA54" s="126">
        <v>9000</v>
      </c>
      <c r="AB54" s="126">
        <v>887278.4</v>
      </c>
      <c r="AC54" s="126">
        <v>138745.76999999999</v>
      </c>
      <c r="AG54" s="126">
        <v>100000</v>
      </c>
    </row>
    <row r="55" spans="1:33" x14ac:dyDescent="0.2">
      <c r="A55" s="56" t="s">
        <v>256</v>
      </c>
      <c r="B55" s="124">
        <v>2929926.11</v>
      </c>
      <c r="C55" s="124">
        <v>28140</v>
      </c>
      <c r="D55" s="124">
        <v>19609.82</v>
      </c>
      <c r="G55" s="56">
        <v>814459.69</v>
      </c>
      <c r="H55" s="56">
        <v>502144.5</v>
      </c>
      <c r="K55" s="125">
        <v>0</v>
      </c>
      <c r="L55" s="125">
        <v>19301</v>
      </c>
      <c r="M55" s="125">
        <v>2351438.5</v>
      </c>
      <c r="P55" s="56">
        <v>740145.36</v>
      </c>
      <c r="Q55" s="56">
        <v>2528782.23</v>
      </c>
      <c r="T55" s="98">
        <v>580477.21</v>
      </c>
      <c r="V55" s="98">
        <v>3732.72</v>
      </c>
      <c r="W55" s="98">
        <v>855340</v>
      </c>
      <c r="X55" s="98">
        <v>1169994.3600000001</v>
      </c>
      <c r="Y55" s="126">
        <v>1317773</v>
      </c>
      <c r="Z55" s="126">
        <v>56015</v>
      </c>
      <c r="AB55" s="126">
        <v>2425698.89</v>
      </c>
      <c r="AC55" s="126">
        <v>154378.37</v>
      </c>
    </row>
    <row r="56" spans="1:33" x14ac:dyDescent="0.2">
      <c r="A56" s="56" t="s">
        <v>257</v>
      </c>
      <c r="B56" s="124">
        <v>381477.21</v>
      </c>
      <c r="C56" s="124">
        <v>7300</v>
      </c>
      <c r="D56" s="124">
        <v>28920.83</v>
      </c>
      <c r="G56" s="56">
        <v>1094787.6200000001</v>
      </c>
      <c r="H56" s="56">
        <v>100456.01</v>
      </c>
      <c r="K56" s="125">
        <v>-4300</v>
      </c>
      <c r="L56" s="125">
        <v>165973</v>
      </c>
      <c r="M56" s="125">
        <v>1105</v>
      </c>
      <c r="P56" s="56">
        <v>-878283.71</v>
      </c>
      <c r="Q56" s="56">
        <v>2500517.0699999998</v>
      </c>
      <c r="T56" s="98">
        <v>632241.04</v>
      </c>
      <c r="U56" s="98">
        <v>18200</v>
      </c>
      <c r="V56" s="98">
        <v>698.63</v>
      </c>
      <c r="W56" s="98">
        <v>910960</v>
      </c>
      <c r="X56" s="98">
        <v>22800</v>
      </c>
      <c r="Y56" s="126">
        <v>1118003</v>
      </c>
      <c r="Z56" s="126">
        <v>22028</v>
      </c>
      <c r="AB56" s="126">
        <v>493670.03</v>
      </c>
      <c r="AC56" s="126">
        <v>122714.33</v>
      </c>
    </row>
    <row r="57" spans="1:33" x14ac:dyDescent="0.2">
      <c r="A57" s="56" t="s">
        <v>258</v>
      </c>
      <c r="B57" s="124">
        <v>551177.09</v>
      </c>
      <c r="C57" s="124">
        <v>24500</v>
      </c>
      <c r="D57" s="124">
        <v>16535.599999999999</v>
      </c>
      <c r="G57" s="56">
        <v>660682.5</v>
      </c>
      <c r="H57" s="56">
        <v>547387.61</v>
      </c>
      <c r="L57" s="125">
        <v>288400</v>
      </c>
      <c r="M57" s="125">
        <v>4794</v>
      </c>
      <c r="P57" s="56">
        <v>-248291.97</v>
      </c>
      <c r="Q57" s="56">
        <v>1946573.94</v>
      </c>
      <c r="T57" s="98">
        <v>1098402.3899999999</v>
      </c>
      <c r="V57" s="98">
        <v>844.81</v>
      </c>
      <c r="W57" s="98">
        <v>851750</v>
      </c>
      <c r="X57" s="98">
        <v>53200</v>
      </c>
      <c r="Y57" s="126">
        <v>1365487</v>
      </c>
      <c r="Z57" s="126">
        <v>40235</v>
      </c>
      <c r="AB57" s="126">
        <v>582421.59</v>
      </c>
      <c r="AC57" s="126">
        <v>206034.78</v>
      </c>
    </row>
    <row r="58" spans="1:33" x14ac:dyDescent="0.2">
      <c r="A58" s="56" t="s">
        <v>259</v>
      </c>
      <c r="B58" s="124">
        <v>255273.13</v>
      </c>
      <c r="C58" s="124">
        <v>0</v>
      </c>
      <c r="D58" s="124">
        <v>39355.919999999998</v>
      </c>
      <c r="G58" s="56">
        <v>247468.05</v>
      </c>
      <c r="H58" s="56">
        <v>126780.88</v>
      </c>
      <c r="K58" s="125">
        <v>6092</v>
      </c>
      <c r="L58" s="125">
        <v>125600</v>
      </c>
      <c r="M58" s="125">
        <v>868</v>
      </c>
      <c r="P58" s="56">
        <v>-295573.74</v>
      </c>
      <c r="Q58" s="56">
        <v>980950.37</v>
      </c>
      <c r="T58" s="98">
        <v>541174.29</v>
      </c>
      <c r="U58" s="98">
        <v>9000</v>
      </c>
      <c r="V58" s="98">
        <v>299.14999999999998</v>
      </c>
      <c r="W58" s="98">
        <v>797920</v>
      </c>
      <c r="X58" s="98">
        <v>112000</v>
      </c>
      <c r="Y58" s="126">
        <v>935925</v>
      </c>
      <c r="Z58" s="126">
        <v>17056</v>
      </c>
      <c r="AB58" s="126">
        <v>608471.09</v>
      </c>
      <c r="AC58" s="126">
        <v>47784</v>
      </c>
    </row>
    <row r="59" spans="1:33" x14ac:dyDescent="0.2">
      <c r="A59" s="56" t="s">
        <v>260</v>
      </c>
      <c r="B59" s="124">
        <v>182113.45</v>
      </c>
      <c r="C59" s="124">
        <v>10900</v>
      </c>
      <c r="D59" s="124">
        <v>17827.61</v>
      </c>
      <c r="G59" s="56">
        <v>1150080.05</v>
      </c>
      <c r="H59" s="56">
        <v>59134.45</v>
      </c>
      <c r="L59" s="125">
        <v>13900</v>
      </c>
      <c r="M59" s="125">
        <v>514</v>
      </c>
      <c r="P59" s="56">
        <v>-142893.22</v>
      </c>
      <c r="Q59" s="56">
        <v>1692734.22</v>
      </c>
      <c r="T59" s="98">
        <v>379122.81</v>
      </c>
      <c r="V59" s="98">
        <v>390.59</v>
      </c>
      <c r="W59" s="98">
        <v>619480</v>
      </c>
      <c r="X59" s="98">
        <v>8082</v>
      </c>
      <c r="Y59" s="126">
        <v>717238</v>
      </c>
      <c r="Z59" s="126">
        <v>9840</v>
      </c>
      <c r="AB59" s="126">
        <v>320961.56</v>
      </c>
      <c r="AC59" s="126">
        <v>102991.28</v>
      </c>
    </row>
    <row r="60" spans="1:33" x14ac:dyDescent="0.2">
      <c r="A60" s="56" t="s">
        <v>264</v>
      </c>
      <c r="B60" s="124">
        <v>530153.18000000005</v>
      </c>
      <c r="C60" s="124">
        <v>17176</v>
      </c>
      <c r="D60" s="124">
        <v>11850.64</v>
      </c>
      <c r="G60" s="56">
        <v>885032.62</v>
      </c>
      <c r="H60" s="56">
        <v>-440402.35</v>
      </c>
      <c r="J60" s="125">
        <v>49591</v>
      </c>
      <c r="K60" s="125">
        <v>68273.37</v>
      </c>
      <c r="L60" s="125">
        <v>250319</v>
      </c>
      <c r="T60" s="98">
        <v>1115775.4099999999</v>
      </c>
      <c r="V60" s="98">
        <v>396.15</v>
      </c>
      <c r="W60" s="98">
        <v>556278.9</v>
      </c>
      <c r="Y60" s="126">
        <v>1014500.86</v>
      </c>
      <c r="Z60" s="126">
        <v>5840</v>
      </c>
      <c r="AA60" s="126">
        <v>15452</v>
      </c>
      <c r="AB60" s="126">
        <v>482193.74</v>
      </c>
      <c r="AC60" s="126">
        <v>163717.92000000001</v>
      </c>
    </row>
    <row r="61" spans="1:33" x14ac:dyDescent="0.2">
      <c r="A61" s="56" t="s">
        <v>265</v>
      </c>
      <c r="B61" s="124">
        <v>1002664.72</v>
      </c>
      <c r="C61" s="124">
        <v>130170</v>
      </c>
      <c r="D61" s="124">
        <v>128632.19</v>
      </c>
      <c r="G61" s="56">
        <v>749324.07</v>
      </c>
      <c r="H61" s="56">
        <v>-4958.41</v>
      </c>
      <c r="J61" s="125">
        <v>35585</v>
      </c>
      <c r="K61" s="125">
        <v>9150</v>
      </c>
      <c r="L61" s="125">
        <v>107863</v>
      </c>
      <c r="M61" s="125">
        <v>9966</v>
      </c>
      <c r="P61" s="56">
        <v>95260.28</v>
      </c>
      <c r="Q61" s="56">
        <v>1549075.07</v>
      </c>
      <c r="S61" s="98">
        <v>159.38999999999999</v>
      </c>
      <c r="T61" s="98">
        <v>1610308.81</v>
      </c>
      <c r="U61" s="98">
        <v>216587</v>
      </c>
      <c r="V61" s="98">
        <v>1092.5</v>
      </c>
      <c r="W61" s="98">
        <v>742975.1</v>
      </c>
      <c r="X61" s="98">
        <v>231800</v>
      </c>
      <c r="Y61" s="126">
        <v>1017275.1</v>
      </c>
      <c r="AB61" s="126">
        <v>919971.95</v>
      </c>
      <c r="AC61" s="126">
        <v>333548.62</v>
      </c>
    </row>
    <row r="62" spans="1:33" x14ac:dyDescent="0.2">
      <c r="A62" s="56" t="s">
        <v>266</v>
      </c>
      <c r="B62" s="124">
        <v>879427.18</v>
      </c>
      <c r="C62" s="124">
        <v>881031</v>
      </c>
      <c r="D62" s="124">
        <v>65553.509999999995</v>
      </c>
      <c r="G62" s="56">
        <v>74133.440000000002</v>
      </c>
      <c r="H62" s="56">
        <v>177789.34</v>
      </c>
      <c r="K62" s="125">
        <v>85300</v>
      </c>
      <c r="L62" s="125">
        <v>636714</v>
      </c>
      <c r="M62" s="125">
        <v>895001.68</v>
      </c>
      <c r="Q62" s="56">
        <v>3406179.86</v>
      </c>
      <c r="T62" s="98">
        <v>1318374.95</v>
      </c>
      <c r="V62" s="98">
        <v>321.64</v>
      </c>
      <c r="W62" s="98">
        <v>839329.6</v>
      </c>
      <c r="X62" s="98">
        <v>182400</v>
      </c>
      <c r="Y62" s="126">
        <v>1281009.6000000001</v>
      </c>
      <c r="AB62" s="126">
        <v>910838.22</v>
      </c>
      <c r="AC62" s="126">
        <v>129954.48</v>
      </c>
    </row>
    <row r="63" spans="1:33" x14ac:dyDescent="0.2">
      <c r="A63" s="56" t="s">
        <v>267</v>
      </c>
      <c r="B63" s="124">
        <v>425576.79</v>
      </c>
      <c r="C63" s="124">
        <v>0</v>
      </c>
      <c r="D63" s="124">
        <v>21133.05</v>
      </c>
      <c r="G63" s="56">
        <v>234986.62</v>
      </c>
      <c r="H63" s="56">
        <v>160034.67000000001</v>
      </c>
      <c r="J63" s="125">
        <v>0</v>
      </c>
      <c r="K63" s="125">
        <v>13325</v>
      </c>
      <c r="L63" s="125">
        <v>100434</v>
      </c>
      <c r="Q63" s="56">
        <v>1679166.57</v>
      </c>
      <c r="T63" s="98">
        <v>1189968.1000000001</v>
      </c>
      <c r="V63" s="98">
        <v>316.01</v>
      </c>
      <c r="W63" s="98">
        <v>69868.100000000006</v>
      </c>
      <c r="Y63" s="126">
        <v>291498.09999999998</v>
      </c>
      <c r="AA63" s="126">
        <v>15696</v>
      </c>
      <c r="AB63" s="126">
        <v>558110.01</v>
      </c>
      <c r="AC63" s="126">
        <v>125865.18</v>
      </c>
    </row>
    <row r="64" spans="1:33" x14ac:dyDescent="0.2">
      <c r="A64" s="56" t="s">
        <v>268</v>
      </c>
      <c r="B64" s="124">
        <v>615437.38</v>
      </c>
      <c r="C64" s="124">
        <v>2613</v>
      </c>
      <c r="D64" s="124">
        <v>18672.41</v>
      </c>
      <c r="G64" s="56">
        <v>572962.32999999996</v>
      </c>
      <c r="H64" s="56">
        <v>265704.8</v>
      </c>
      <c r="J64" s="125">
        <v>0</v>
      </c>
      <c r="K64" s="125">
        <v>43650</v>
      </c>
      <c r="L64" s="125">
        <v>281364</v>
      </c>
      <c r="M64" s="125">
        <v>12400</v>
      </c>
      <c r="Q64" s="56">
        <v>1290095.46</v>
      </c>
      <c r="T64" s="98">
        <v>1323242.47</v>
      </c>
      <c r="V64" s="98">
        <v>231.96</v>
      </c>
      <c r="W64" s="98">
        <v>511300</v>
      </c>
      <c r="X64" s="98">
        <v>111400</v>
      </c>
      <c r="Y64" s="126">
        <v>891570</v>
      </c>
      <c r="AB64" s="126">
        <v>598591.39</v>
      </c>
      <c r="AC64" s="126">
        <v>94833.9</v>
      </c>
    </row>
    <row r="65" spans="1:29" x14ac:dyDescent="0.2">
      <c r="A65" s="56" t="s">
        <v>269</v>
      </c>
      <c r="B65" s="124">
        <v>856484.36</v>
      </c>
      <c r="C65" s="124">
        <v>0</v>
      </c>
      <c r="D65" s="124">
        <v>10959.81</v>
      </c>
      <c r="G65" s="56">
        <v>101977.74</v>
      </c>
      <c r="H65" s="56">
        <v>140169.07999999999</v>
      </c>
      <c r="J65" s="125">
        <v>14873</v>
      </c>
      <c r="K65" s="125">
        <v>145185</v>
      </c>
      <c r="L65" s="125">
        <v>307413</v>
      </c>
      <c r="M65" s="125">
        <v>4975</v>
      </c>
      <c r="P65" s="56">
        <v>-1474426.49</v>
      </c>
      <c r="Q65" s="56">
        <v>2056145.55</v>
      </c>
      <c r="T65" s="98">
        <v>1362910.34</v>
      </c>
      <c r="V65" s="98">
        <v>799.51</v>
      </c>
      <c r="W65" s="98">
        <v>1262936</v>
      </c>
      <c r="X65" s="98">
        <v>7500</v>
      </c>
      <c r="Y65" s="126">
        <v>1648316</v>
      </c>
      <c r="AA65" s="126">
        <v>14828</v>
      </c>
      <c r="AB65" s="126">
        <v>557108.68000000005</v>
      </c>
      <c r="AC65" s="126">
        <v>229332.24</v>
      </c>
    </row>
    <row r="66" spans="1:29" x14ac:dyDescent="0.2">
      <c r="A66" s="56" t="s">
        <v>273</v>
      </c>
      <c r="B66" s="124">
        <v>419252.92</v>
      </c>
      <c r="C66" s="124">
        <v>0</v>
      </c>
      <c r="D66" s="124">
        <v>98547.77</v>
      </c>
      <c r="G66" s="56">
        <v>847441.81</v>
      </c>
      <c r="H66" s="56">
        <v>552629.96</v>
      </c>
      <c r="J66" s="125">
        <v>15235</v>
      </c>
      <c r="K66" s="125">
        <v>21221.27</v>
      </c>
      <c r="L66" s="125">
        <v>68930</v>
      </c>
      <c r="M66" s="125">
        <v>11880.61</v>
      </c>
      <c r="P66" s="56">
        <v>-233564.22</v>
      </c>
      <c r="Q66" s="56">
        <v>2912713.08</v>
      </c>
      <c r="T66" s="98">
        <v>1434551.07</v>
      </c>
      <c r="U66" s="98">
        <v>284051</v>
      </c>
      <c r="V66" s="98">
        <v>1251.49</v>
      </c>
      <c r="Y66" s="126">
        <v>607800</v>
      </c>
      <c r="AB66" s="126">
        <v>1422551.44</v>
      </c>
      <c r="AC66" s="126">
        <v>230026.52</v>
      </c>
    </row>
    <row r="67" spans="1:29" x14ac:dyDescent="0.2">
      <c r="A67" s="56" t="s">
        <v>274</v>
      </c>
      <c r="B67" s="124">
        <v>464265.14</v>
      </c>
      <c r="C67" s="124">
        <v>0</v>
      </c>
      <c r="D67" s="124">
        <v>66608.039999999994</v>
      </c>
      <c r="G67" s="56">
        <v>928911.5</v>
      </c>
      <c r="H67" s="56">
        <v>634750.81000000006</v>
      </c>
      <c r="J67" s="125">
        <v>101700</v>
      </c>
      <c r="K67" s="125">
        <v>54994.54</v>
      </c>
      <c r="M67" s="125">
        <v>1750</v>
      </c>
      <c r="P67" s="56">
        <v>617920.51</v>
      </c>
      <c r="Q67" s="56">
        <v>1364480.05</v>
      </c>
      <c r="T67" s="98">
        <v>1116672.0900000001</v>
      </c>
      <c r="U67" s="98">
        <v>23616</v>
      </c>
      <c r="V67" s="98">
        <v>877.4</v>
      </c>
      <c r="Y67" s="126">
        <v>436160</v>
      </c>
      <c r="AB67" s="126">
        <v>596713.05000000005</v>
      </c>
      <c r="AC67" s="126">
        <v>157469.53</v>
      </c>
    </row>
    <row r="68" spans="1:29" x14ac:dyDescent="0.2">
      <c r="A68" s="56" t="s">
        <v>275</v>
      </c>
      <c r="B68" s="124">
        <v>78566.92</v>
      </c>
      <c r="C68" s="124">
        <v>0</v>
      </c>
      <c r="D68" s="124">
        <v>18783.57</v>
      </c>
      <c r="G68" s="56">
        <v>937836.99</v>
      </c>
      <c r="H68" s="56">
        <v>335367.40000000002</v>
      </c>
      <c r="J68" s="125">
        <v>10035</v>
      </c>
      <c r="K68" s="125">
        <v>14732.58</v>
      </c>
      <c r="M68" s="125">
        <v>1750</v>
      </c>
      <c r="O68" s="56">
        <v>-729998.35</v>
      </c>
      <c r="Q68" s="56">
        <v>2067672.51</v>
      </c>
      <c r="T68" s="98">
        <v>891532.78</v>
      </c>
      <c r="U68" s="98">
        <v>23616</v>
      </c>
      <c r="V68" s="98">
        <v>326.51</v>
      </c>
      <c r="Y68" s="126">
        <v>191360</v>
      </c>
      <c r="AB68" s="126">
        <v>467204.46</v>
      </c>
      <c r="AC68" s="126">
        <v>179845.69</v>
      </c>
    </row>
    <row r="69" spans="1:29" x14ac:dyDescent="0.2">
      <c r="A69" s="56" t="s">
        <v>276</v>
      </c>
      <c r="B69" s="124">
        <v>333503.45</v>
      </c>
      <c r="C69" s="124">
        <v>0</v>
      </c>
      <c r="D69" s="124">
        <v>4063.67</v>
      </c>
      <c r="G69" s="56">
        <v>848327.85</v>
      </c>
      <c r="H69" s="56">
        <v>639844.76</v>
      </c>
      <c r="J69" s="125">
        <v>3571</v>
      </c>
      <c r="K69" s="125">
        <v>56329.5</v>
      </c>
      <c r="P69" s="56">
        <v>-466933.72</v>
      </c>
      <c r="Q69" s="56">
        <v>2226508.67</v>
      </c>
      <c r="T69" s="98">
        <v>1237891.6399999999</v>
      </c>
      <c r="V69" s="98">
        <v>505.79</v>
      </c>
      <c r="X69" s="98">
        <v>8000</v>
      </c>
      <c r="Y69" s="126">
        <v>373272</v>
      </c>
      <c r="AA69" s="126">
        <v>10422</v>
      </c>
      <c r="AB69" s="126">
        <v>558263.57999999996</v>
      </c>
      <c r="AC69" s="126">
        <v>202713.57</v>
      </c>
    </row>
    <row r="70" spans="1:29" x14ac:dyDescent="0.2">
      <c r="A70" s="56" t="s">
        <v>277</v>
      </c>
      <c r="B70" s="124">
        <v>299850.26</v>
      </c>
      <c r="C70" s="124">
        <v>0</v>
      </c>
      <c r="D70" s="124">
        <v>19815.080000000002</v>
      </c>
      <c r="G70" s="56">
        <v>551528.78</v>
      </c>
      <c r="H70" s="56">
        <v>878152.49</v>
      </c>
      <c r="J70" s="125">
        <v>22530</v>
      </c>
      <c r="K70" s="125">
        <v>15975.73</v>
      </c>
      <c r="M70" s="125">
        <v>311</v>
      </c>
      <c r="P70" s="56">
        <v>648.83000000000004</v>
      </c>
      <c r="Q70" s="56">
        <v>2114406.96</v>
      </c>
      <c r="T70" s="98">
        <v>1448407.52</v>
      </c>
      <c r="V70" s="98">
        <v>1485.99</v>
      </c>
      <c r="Y70" s="126">
        <v>434836</v>
      </c>
      <c r="AA70" s="126">
        <v>5408</v>
      </c>
      <c r="AB70" s="126">
        <v>772801.24</v>
      </c>
      <c r="AC70" s="126">
        <v>236533.79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M123"/>
  <sheetViews>
    <sheetView topLeftCell="A64" zoomScale="90" zoomScaleNormal="90" workbookViewId="0">
      <selection activeCell="AF84" sqref="A84:XFD84"/>
    </sheetView>
  </sheetViews>
  <sheetFormatPr defaultColWidth="9" defaultRowHeight="14.25" x14ac:dyDescent="0.2"/>
  <cols>
    <col min="1" max="1" width="5.5" style="1" bestFit="1" customWidth="1"/>
    <col min="2" max="2" width="13.75" style="1" bestFit="1" customWidth="1"/>
    <col min="3" max="3" width="7.5" style="88" bestFit="1" customWidth="1"/>
    <col min="4" max="4" width="26.875" style="88" customWidth="1"/>
    <col min="5" max="5" width="39" style="269" bestFit="1" customWidth="1"/>
    <col min="6" max="6" width="32.125" style="124" bestFit="1" customWidth="1"/>
    <col min="7" max="7" width="31.25" style="124" bestFit="1" customWidth="1"/>
    <col min="8" max="8" width="23" style="124" bestFit="1" customWidth="1"/>
    <col min="9" max="9" width="22.75" style="124" bestFit="1" customWidth="1"/>
    <col min="10" max="11" width="14.875" style="269" bestFit="1" customWidth="1"/>
    <col min="12" max="12" width="16.875" style="125" bestFit="1" customWidth="1"/>
    <col min="13" max="13" width="19.125" style="125" bestFit="1" customWidth="1"/>
    <col min="14" max="14" width="18.375" style="125" bestFit="1" customWidth="1"/>
    <col min="15" max="15" width="20.375" style="125" bestFit="1" customWidth="1"/>
    <col min="16" max="16" width="22.625" style="269" bestFit="1" customWidth="1"/>
    <col min="17" max="17" width="26.75" style="269" bestFit="1" customWidth="1"/>
    <col min="18" max="18" width="26.875" style="269" bestFit="1" customWidth="1"/>
    <col min="19" max="19" width="17" style="269" bestFit="1" customWidth="1"/>
    <col min="20" max="20" width="43.125" style="98" bestFit="1" customWidth="1"/>
    <col min="21" max="21" width="43.875" style="98" bestFit="1" customWidth="1"/>
    <col min="22" max="22" width="28" style="98" bestFit="1" customWidth="1"/>
    <col min="23" max="23" width="37.5" style="98" bestFit="1" customWidth="1"/>
    <col min="24" max="24" width="53.375" style="98" bestFit="1" customWidth="1"/>
    <col min="25" max="25" width="14.875" style="98" bestFit="1" customWidth="1"/>
    <col min="26" max="26" width="19.375" style="98" bestFit="1" customWidth="1"/>
    <col min="27" max="27" width="25.75" style="126" bestFit="1" customWidth="1"/>
    <col min="28" max="28" width="24.125" style="126" bestFit="1" customWidth="1"/>
    <col min="29" max="29" width="41.25" style="126" bestFit="1" customWidth="1"/>
    <col min="30" max="30" width="29.875" style="126" bestFit="1" customWidth="1"/>
    <col min="31" max="31" width="32.125" style="126" bestFit="1" customWidth="1"/>
    <col min="32" max="32" width="32.375" style="126" bestFit="1" customWidth="1"/>
    <col min="33" max="33" width="33.125" style="126" bestFit="1" customWidth="1"/>
    <col min="34" max="34" width="16.5" style="53" bestFit="1" customWidth="1"/>
    <col min="35" max="35" width="14.125" style="34" bestFit="1" customWidth="1"/>
    <col min="36" max="36" width="14.125" style="31" bestFit="1" customWidth="1"/>
    <col min="37" max="37" width="15.125" style="49" bestFit="1" customWidth="1"/>
    <col min="38" max="38" width="15.125" style="41" bestFit="1" customWidth="1"/>
    <col min="39" max="39" width="14.625" style="32" bestFit="1" customWidth="1"/>
    <col min="40" max="16384" width="9" style="1"/>
  </cols>
  <sheetData>
    <row r="1" spans="1:39" x14ac:dyDescent="0.2">
      <c r="E1" s="56" t="s">
        <v>591</v>
      </c>
      <c r="F1" s="124" t="s">
        <v>1441</v>
      </c>
      <c r="G1" s="124" t="s">
        <v>1442</v>
      </c>
      <c r="H1" s="124" t="s">
        <v>1443</v>
      </c>
      <c r="I1" s="124" t="s">
        <v>1444</v>
      </c>
      <c r="J1" s="56" t="s">
        <v>1446</v>
      </c>
      <c r="K1" s="56" t="s">
        <v>1447</v>
      </c>
      <c r="L1" s="125" t="s">
        <v>1449</v>
      </c>
      <c r="M1" s="125" t="s">
        <v>1450</v>
      </c>
      <c r="N1" s="125" t="s">
        <v>1451</v>
      </c>
      <c r="O1" s="125" t="s">
        <v>1452</v>
      </c>
      <c r="P1" s="56" t="s">
        <v>1453</v>
      </c>
      <c r="Q1" s="56" t="s">
        <v>1454</v>
      </c>
      <c r="R1" s="56" t="s">
        <v>1455</v>
      </c>
      <c r="S1" s="56" t="s">
        <v>1456</v>
      </c>
      <c r="T1" s="98" t="s">
        <v>1458</v>
      </c>
      <c r="U1" s="98" t="s">
        <v>1459</v>
      </c>
      <c r="V1" s="98" t="s">
        <v>1460</v>
      </c>
      <c r="W1" s="98" t="s">
        <v>1461</v>
      </c>
      <c r="X1" s="98" t="s">
        <v>1599</v>
      </c>
      <c r="Y1" s="98" t="s">
        <v>1462</v>
      </c>
      <c r="Z1" s="98" t="s">
        <v>1463</v>
      </c>
      <c r="AA1" s="126" t="s">
        <v>1464</v>
      </c>
      <c r="AB1" s="126" t="s">
        <v>1601</v>
      </c>
      <c r="AC1" s="126" t="s">
        <v>1465</v>
      </c>
      <c r="AD1" s="126" t="s">
        <v>1466</v>
      </c>
      <c r="AE1" s="126" t="s">
        <v>1467</v>
      </c>
      <c r="AF1" s="126" t="s">
        <v>1468</v>
      </c>
      <c r="AG1" s="126" t="s">
        <v>1472</v>
      </c>
      <c r="AH1" s="52" t="s">
        <v>6</v>
      </c>
      <c r="AI1" s="33" t="s">
        <v>7</v>
      </c>
      <c r="AJ1" s="16" t="s">
        <v>8</v>
      </c>
      <c r="AK1" s="22" t="s">
        <v>9</v>
      </c>
      <c r="AL1" s="23" t="s">
        <v>10</v>
      </c>
      <c r="AM1" s="71" t="s">
        <v>11</v>
      </c>
    </row>
    <row r="2" spans="1:39" x14ac:dyDescent="0.2">
      <c r="E2" s="56" t="s">
        <v>592</v>
      </c>
      <c r="F2" s="124" t="s">
        <v>1473</v>
      </c>
      <c r="G2" s="124" t="s">
        <v>1474</v>
      </c>
      <c r="H2" s="124" t="s">
        <v>1475</v>
      </c>
      <c r="I2" s="124" t="s">
        <v>1476</v>
      </c>
      <c r="J2" s="56" t="s">
        <v>1478</v>
      </c>
      <c r="K2" s="56" t="s">
        <v>1479</v>
      </c>
      <c r="L2" s="125" t="s">
        <v>1481</v>
      </c>
      <c r="M2" s="125" t="s">
        <v>1482</v>
      </c>
      <c r="N2" s="125" t="s">
        <v>1483</v>
      </c>
      <c r="O2" s="125" t="s">
        <v>1484</v>
      </c>
      <c r="P2" s="56" t="s">
        <v>1485</v>
      </c>
      <c r="Q2" s="56" t="s">
        <v>1486</v>
      </c>
      <c r="R2" s="56" t="s">
        <v>1487</v>
      </c>
      <c r="S2" s="56" t="s">
        <v>1488</v>
      </c>
      <c r="T2" s="98" t="s">
        <v>1490</v>
      </c>
      <c r="U2" s="98" t="s">
        <v>1491</v>
      </c>
      <c r="V2" s="98" t="s">
        <v>1492</v>
      </c>
      <c r="W2" s="98" t="s">
        <v>1493</v>
      </c>
      <c r="X2" s="98" t="s">
        <v>1602</v>
      </c>
      <c r="Y2" s="98" t="s">
        <v>1494</v>
      </c>
      <c r="Z2" s="98" t="s">
        <v>1495</v>
      </c>
      <c r="AA2" s="126" t="s">
        <v>1496</v>
      </c>
      <c r="AB2" s="126" t="s">
        <v>1604</v>
      </c>
      <c r="AC2" s="126" t="s">
        <v>1497</v>
      </c>
      <c r="AD2" s="126" t="s">
        <v>1498</v>
      </c>
      <c r="AE2" s="126" t="s">
        <v>1499</v>
      </c>
      <c r="AF2" s="126" t="s">
        <v>1500</v>
      </c>
      <c r="AG2" s="126" t="s">
        <v>1504</v>
      </c>
      <c r="AH2" s="52"/>
      <c r="AI2" s="33"/>
      <c r="AJ2" s="16"/>
      <c r="AK2" s="24"/>
      <c r="AL2" s="25"/>
      <c r="AM2" s="16"/>
    </row>
    <row r="3" spans="1:39" x14ac:dyDescent="0.2">
      <c r="C3" s="88" t="s">
        <v>816</v>
      </c>
      <c r="E3" s="56" t="s">
        <v>593</v>
      </c>
      <c r="F3" s="124">
        <v>35782155.280000001</v>
      </c>
      <c r="G3" s="124">
        <v>4617621.75</v>
      </c>
      <c r="H3" s="124">
        <v>3054231.22</v>
      </c>
      <c r="I3" s="124">
        <v>119.07</v>
      </c>
      <c r="J3" s="56">
        <v>77055957.150000006</v>
      </c>
      <c r="K3" s="56">
        <v>41266594.350000001</v>
      </c>
      <c r="L3" s="125">
        <v>396113.23</v>
      </c>
      <c r="M3" s="125">
        <v>1158157.47</v>
      </c>
      <c r="N3" s="125">
        <v>13000</v>
      </c>
      <c r="O3" s="125">
        <v>3099889.87</v>
      </c>
      <c r="P3" s="56">
        <v>394508.17</v>
      </c>
      <c r="Q3" s="56">
        <v>-123447658.81</v>
      </c>
      <c r="R3" s="56">
        <v>130330150.22</v>
      </c>
      <c r="S3" s="56">
        <v>126626131.06999999</v>
      </c>
      <c r="T3" s="98">
        <v>15.35</v>
      </c>
      <c r="U3" s="98">
        <v>84094697.819999993</v>
      </c>
      <c r="V3" s="98">
        <v>12977422.789999999</v>
      </c>
      <c r="W3" s="98">
        <v>67623.05</v>
      </c>
      <c r="X3" s="98">
        <v>4150</v>
      </c>
      <c r="Y3" s="98">
        <v>90051423.030000001</v>
      </c>
      <c r="Z3" s="98">
        <v>11324596.710000001</v>
      </c>
      <c r="AA3" s="126">
        <v>114126479.87</v>
      </c>
      <c r="AB3" s="126">
        <v>1530</v>
      </c>
      <c r="AC3" s="126">
        <v>140459</v>
      </c>
      <c r="AD3" s="126">
        <v>326143.59999999998</v>
      </c>
      <c r="AE3" s="126">
        <v>47331450.649999999</v>
      </c>
      <c r="AF3" s="126">
        <v>15212276.93</v>
      </c>
      <c r="AG3" s="126">
        <v>664863.86</v>
      </c>
      <c r="AH3" s="98">
        <f>SUM(AH4:AH123)</f>
        <v>43454127.319999985</v>
      </c>
      <c r="AI3" s="106">
        <f t="shared" ref="AI3:AM3" si="0">SUM(AI4:AI123)</f>
        <v>4667160.57</v>
      </c>
      <c r="AJ3" s="26">
        <f t="shared" si="0"/>
        <v>38786966.749999993</v>
      </c>
      <c r="AK3" s="27">
        <f t="shared" si="0"/>
        <v>198519928.75000009</v>
      </c>
      <c r="AL3" s="19">
        <f>SUM(AL4:AL123)</f>
        <v>177803203.91000003</v>
      </c>
      <c r="AM3" s="32">
        <f t="shared" si="0"/>
        <v>20716724.839999992</v>
      </c>
    </row>
    <row r="4" spans="1:39" x14ac:dyDescent="0.2">
      <c r="E4" s="56" t="s">
        <v>1934</v>
      </c>
      <c r="F4" s="124">
        <v>423607.59</v>
      </c>
      <c r="H4" s="124">
        <v>46949</v>
      </c>
      <c r="I4" s="124">
        <v>47.11</v>
      </c>
      <c r="J4" s="56">
        <v>9</v>
      </c>
      <c r="K4" s="56">
        <v>38957</v>
      </c>
      <c r="O4" s="125">
        <v>49060.36</v>
      </c>
      <c r="P4" s="56"/>
      <c r="Q4" s="56"/>
      <c r="R4" s="56">
        <v>-66503.92</v>
      </c>
      <c r="S4" s="56">
        <v>560321.12</v>
      </c>
      <c r="V4" s="98">
        <v>2000</v>
      </c>
      <c r="Y4" s="98">
        <v>2405736.5</v>
      </c>
      <c r="Z4" s="98">
        <v>690451.63</v>
      </c>
      <c r="AA4" s="126">
        <v>2408436.5</v>
      </c>
      <c r="AB4" s="126">
        <v>1530</v>
      </c>
      <c r="AD4" s="126">
        <v>18201</v>
      </c>
      <c r="AE4" s="126">
        <v>703328.49</v>
      </c>
      <c r="AH4" s="98">
        <f>SUM(F4:I4)</f>
        <v>470603.7</v>
      </c>
      <c r="AI4" s="106">
        <f>SUM(L4:O4)</f>
        <v>49060.36</v>
      </c>
      <c r="AJ4" s="26">
        <f>AH4-AI4</f>
        <v>421543.34</v>
      </c>
      <c r="AK4" s="27">
        <f>SUM(T4:Z4)</f>
        <v>3098188.13</v>
      </c>
      <c r="AL4" s="19">
        <f>SUM(AA4:AG4)</f>
        <v>3131495.99</v>
      </c>
      <c r="AM4" s="32">
        <f>AK4-AL4</f>
        <v>-33307.860000000335</v>
      </c>
    </row>
    <row r="5" spans="1:39" x14ac:dyDescent="0.2">
      <c r="E5" s="56" t="s">
        <v>1935</v>
      </c>
      <c r="F5" s="124">
        <v>12000.01</v>
      </c>
      <c r="H5" s="124">
        <v>0</v>
      </c>
      <c r="I5" s="124">
        <v>0</v>
      </c>
      <c r="J5" s="56">
        <v>130808.71</v>
      </c>
      <c r="K5" s="56">
        <v>34612.49</v>
      </c>
      <c r="O5" s="125">
        <v>42000.01</v>
      </c>
      <c r="P5" s="56"/>
      <c r="Q5" s="56"/>
      <c r="R5" s="56">
        <v>-1738629.24</v>
      </c>
      <c r="S5" s="56">
        <v>2026803.02</v>
      </c>
      <c r="Y5" s="98">
        <v>1306041.8400000001</v>
      </c>
      <c r="Z5" s="98">
        <v>257063.95</v>
      </c>
      <c r="AA5" s="126">
        <v>1323141.8400000001</v>
      </c>
      <c r="AE5" s="126">
        <v>285131.95</v>
      </c>
      <c r="AF5" s="126">
        <v>107584.58</v>
      </c>
      <c r="AH5" s="98">
        <f t="shared" ref="AH5:AH68" si="1">SUM(F5:I5)</f>
        <v>12000.01</v>
      </c>
      <c r="AI5" s="106">
        <f t="shared" ref="AI5:AI68" si="2">SUM(L5:O5)</f>
        <v>42000.01</v>
      </c>
      <c r="AJ5" s="26">
        <f t="shared" ref="AJ5:AJ68" si="3">AH5-AI5</f>
        <v>-30000</v>
      </c>
      <c r="AK5" s="27">
        <f t="shared" ref="AK5:AK68" si="4">SUM(T5:Z5)</f>
        <v>1563105.79</v>
      </c>
      <c r="AL5" s="19">
        <f t="shared" ref="AL5:AL68" si="5">SUM(AA5:AG5)</f>
        <v>1715858.37</v>
      </c>
      <c r="AM5" s="32">
        <f t="shared" ref="AM5:AM68" si="6">AK5-AL5</f>
        <v>-152752.58000000007</v>
      </c>
    </row>
    <row r="6" spans="1:39" x14ac:dyDescent="0.2">
      <c r="E6" s="56" t="s">
        <v>1936</v>
      </c>
      <c r="F6" s="124">
        <v>10024.459999999999</v>
      </c>
      <c r="H6" s="124">
        <v>84363</v>
      </c>
      <c r="I6" s="124">
        <v>0</v>
      </c>
      <c r="J6" s="56">
        <v>2799627.65</v>
      </c>
      <c r="K6" s="56">
        <v>16198.96</v>
      </c>
      <c r="L6" s="125">
        <v>29230</v>
      </c>
      <c r="M6" s="125">
        <v>9929.42</v>
      </c>
      <c r="O6" s="125">
        <v>10006.41</v>
      </c>
      <c r="P6" s="56"/>
      <c r="Q6" s="56"/>
      <c r="R6" s="56">
        <v>2244968.71</v>
      </c>
      <c r="S6" s="56">
        <v>716949.66</v>
      </c>
      <c r="W6" s="98">
        <v>18.05</v>
      </c>
      <c r="Y6" s="98">
        <v>1546731</v>
      </c>
      <c r="Z6" s="98">
        <v>321836.42</v>
      </c>
      <c r="AA6" s="126">
        <v>1573991</v>
      </c>
      <c r="AD6" s="126">
        <v>4505</v>
      </c>
      <c r="AE6" s="126">
        <v>283724.3</v>
      </c>
      <c r="AF6" s="126">
        <v>107235.3</v>
      </c>
      <c r="AH6" s="98">
        <f t="shared" si="1"/>
        <v>94387.459999999992</v>
      </c>
      <c r="AI6" s="106">
        <f t="shared" si="2"/>
        <v>49165.83</v>
      </c>
      <c r="AJ6" s="26">
        <f t="shared" si="3"/>
        <v>45221.62999999999</v>
      </c>
      <c r="AK6" s="27">
        <f t="shared" si="4"/>
        <v>1868585.47</v>
      </c>
      <c r="AL6" s="19">
        <f t="shared" si="5"/>
        <v>1969455.6</v>
      </c>
      <c r="AM6" s="32">
        <f t="shared" si="6"/>
        <v>-100870.13000000012</v>
      </c>
    </row>
    <row r="7" spans="1:39" x14ac:dyDescent="0.2">
      <c r="A7" s="1" t="s">
        <v>594</v>
      </c>
      <c r="E7" s="56" t="s">
        <v>1937</v>
      </c>
      <c r="F7" s="124">
        <v>12.95</v>
      </c>
      <c r="H7" s="124">
        <v>44755.21</v>
      </c>
      <c r="I7" s="124">
        <v>0</v>
      </c>
      <c r="J7" s="56">
        <v>3001535.34</v>
      </c>
      <c r="K7" s="56">
        <v>458339.28</v>
      </c>
      <c r="L7" s="125">
        <v>6510</v>
      </c>
      <c r="M7" s="125">
        <v>6064.37</v>
      </c>
      <c r="O7" s="125">
        <v>16.91</v>
      </c>
      <c r="P7" s="56"/>
      <c r="Q7" s="56"/>
      <c r="R7" s="56">
        <v>2601053.7799999998</v>
      </c>
      <c r="S7" s="56">
        <v>550717.67000000004</v>
      </c>
      <c r="W7" s="98">
        <v>6.04</v>
      </c>
      <c r="Y7" s="98">
        <v>883708</v>
      </c>
      <c r="Z7" s="98">
        <v>896551.81</v>
      </c>
      <c r="AA7" s="126">
        <v>883808</v>
      </c>
      <c r="AD7" s="126">
        <v>17167</v>
      </c>
      <c r="AE7" s="126">
        <v>264077.42</v>
      </c>
      <c r="AF7" s="126">
        <v>274933.38</v>
      </c>
      <c r="AH7" s="98">
        <f t="shared" si="1"/>
        <v>44768.159999999996</v>
      </c>
      <c r="AI7" s="106">
        <f t="shared" si="2"/>
        <v>12591.279999999999</v>
      </c>
      <c r="AJ7" s="26">
        <f t="shared" si="3"/>
        <v>32176.879999999997</v>
      </c>
      <c r="AK7" s="27">
        <f t="shared" si="4"/>
        <v>1780265.85</v>
      </c>
      <c r="AL7" s="19">
        <f t="shared" si="5"/>
        <v>1439985.7999999998</v>
      </c>
      <c r="AM7" s="32">
        <f t="shared" si="6"/>
        <v>340280.05000000028</v>
      </c>
    </row>
    <row r="8" spans="1:39" x14ac:dyDescent="0.2">
      <c r="E8" s="56" t="s">
        <v>1938</v>
      </c>
      <c r="F8" s="124">
        <v>0</v>
      </c>
      <c r="H8" s="124">
        <v>39084</v>
      </c>
      <c r="I8" s="124">
        <v>0</v>
      </c>
      <c r="J8" s="56">
        <v>438613.65</v>
      </c>
      <c r="K8" s="56">
        <v>227688.8</v>
      </c>
      <c r="L8" s="125">
        <v>27112.23</v>
      </c>
      <c r="M8" s="125">
        <v>1441.5</v>
      </c>
      <c r="O8" s="125">
        <v>0</v>
      </c>
      <c r="P8" s="56"/>
      <c r="Q8" s="56"/>
      <c r="R8" s="56">
        <v>-1401932.9</v>
      </c>
      <c r="S8" s="56">
        <v>2257089.6800000002</v>
      </c>
      <c r="Y8" s="98">
        <v>730113.35</v>
      </c>
      <c r="Z8" s="98">
        <v>261408.7</v>
      </c>
      <c r="AA8" s="126">
        <v>754613.35</v>
      </c>
      <c r="AE8" s="126">
        <v>254631.43</v>
      </c>
      <c r="AF8" s="126">
        <v>160601.32999999999</v>
      </c>
      <c r="AH8" s="98">
        <f t="shared" si="1"/>
        <v>39084</v>
      </c>
      <c r="AI8" s="106">
        <f t="shared" si="2"/>
        <v>28553.73</v>
      </c>
      <c r="AJ8" s="26">
        <f t="shared" si="3"/>
        <v>10530.27</v>
      </c>
      <c r="AK8" s="27">
        <f t="shared" si="4"/>
        <v>991522.05</v>
      </c>
      <c r="AL8" s="19">
        <f t="shared" si="5"/>
        <v>1169846.1100000001</v>
      </c>
      <c r="AM8" s="32">
        <f t="shared" si="6"/>
        <v>-178324.06000000006</v>
      </c>
    </row>
    <row r="9" spans="1:39" x14ac:dyDescent="0.2">
      <c r="E9" s="56" t="s">
        <v>1939</v>
      </c>
      <c r="F9" s="124">
        <v>57378.04</v>
      </c>
      <c r="H9" s="124">
        <v>0</v>
      </c>
      <c r="I9" s="124">
        <v>71.959999999999994</v>
      </c>
      <c r="J9" s="56">
        <v>4090198.3</v>
      </c>
      <c r="K9" s="56">
        <v>404400.7</v>
      </c>
      <c r="L9" s="125">
        <v>9500</v>
      </c>
      <c r="M9" s="125">
        <v>2388.63</v>
      </c>
      <c r="O9" s="125">
        <v>43600</v>
      </c>
      <c r="P9" s="56"/>
      <c r="Q9" s="56"/>
      <c r="R9" s="56">
        <v>4160145.27</v>
      </c>
      <c r="S9" s="56">
        <v>253201</v>
      </c>
      <c r="U9" s="98">
        <v>22840</v>
      </c>
      <c r="Y9" s="98">
        <v>796326</v>
      </c>
      <c r="Z9" s="98">
        <v>529854.96</v>
      </c>
      <c r="AA9" s="126">
        <v>801326</v>
      </c>
      <c r="AD9" s="126">
        <v>28242</v>
      </c>
      <c r="AE9" s="126">
        <v>210151.59</v>
      </c>
      <c r="AF9" s="126">
        <v>226087.27</v>
      </c>
      <c r="AH9" s="98">
        <f t="shared" si="1"/>
        <v>57450</v>
      </c>
      <c r="AI9" s="106">
        <f t="shared" si="2"/>
        <v>55488.630000000005</v>
      </c>
      <c r="AJ9" s="26">
        <f t="shared" si="3"/>
        <v>1961.3699999999953</v>
      </c>
      <c r="AK9" s="27">
        <f t="shared" si="4"/>
        <v>1349020.96</v>
      </c>
      <c r="AL9" s="19">
        <f t="shared" si="5"/>
        <v>1265806.8599999999</v>
      </c>
      <c r="AM9" s="32">
        <f t="shared" si="6"/>
        <v>83214.100000000093</v>
      </c>
    </row>
    <row r="10" spans="1:39" x14ac:dyDescent="0.2">
      <c r="E10" s="56" t="s">
        <v>1940</v>
      </c>
      <c r="F10" s="124">
        <v>1595.41</v>
      </c>
      <c r="H10" s="124">
        <v>2600</v>
      </c>
      <c r="I10" s="124">
        <v>0</v>
      </c>
      <c r="J10" s="56">
        <v>2808319</v>
      </c>
      <c r="K10" s="56">
        <v>3</v>
      </c>
      <c r="O10" s="125">
        <v>1560</v>
      </c>
      <c r="P10" s="56"/>
      <c r="Q10" s="56"/>
      <c r="R10" s="56">
        <v>2598603.14</v>
      </c>
      <c r="S10" s="56"/>
      <c r="T10" s="98">
        <v>15.35</v>
      </c>
      <c r="W10" s="98">
        <v>19.920000000000002</v>
      </c>
      <c r="Y10" s="98">
        <v>716324</v>
      </c>
      <c r="Z10" s="98">
        <v>421195.19</v>
      </c>
      <c r="AA10" s="126">
        <v>717284</v>
      </c>
      <c r="AD10" s="126">
        <v>18201</v>
      </c>
      <c r="AE10" s="126">
        <v>114934.19</v>
      </c>
      <c r="AF10" s="126">
        <v>74781</v>
      </c>
      <c r="AH10" s="98">
        <f t="shared" si="1"/>
        <v>4195.41</v>
      </c>
      <c r="AI10" s="106">
        <f t="shared" si="2"/>
        <v>1560</v>
      </c>
      <c r="AJ10" s="26">
        <f t="shared" si="3"/>
        <v>2635.41</v>
      </c>
      <c r="AK10" s="27">
        <f t="shared" si="4"/>
        <v>1137554.46</v>
      </c>
      <c r="AL10" s="19">
        <f t="shared" si="5"/>
        <v>925200.19</v>
      </c>
      <c r="AM10" s="32">
        <f t="shared" si="6"/>
        <v>212354.27000000002</v>
      </c>
    </row>
    <row r="11" spans="1:39" x14ac:dyDescent="0.2">
      <c r="E11" s="56" t="s">
        <v>1941</v>
      </c>
      <c r="F11" s="124">
        <v>0</v>
      </c>
      <c r="J11" s="56">
        <v>1</v>
      </c>
      <c r="K11" s="56">
        <v>300404.06</v>
      </c>
      <c r="O11" s="125">
        <v>0</v>
      </c>
      <c r="P11" s="56"/>
      <c r="Q11" s="56"/>
      <c r="R11" s="56">
        <v>401061.08</v>
      </c>
      <c r="S11" s="56">
        <v>99610.62</v>
      </c>
      <c r="Y11" s="98">
        <v>330456</v>
      </c>
      <c r="Z11" s="98">
        <v>192165.01</v>
      </c>
      <c r="AA11" s="126">
        <v>337954</v>
      </c>
      <c r="AD11" s="126">
        <v>17112</v>
      </c>
      <c r="AE11" s="126">
        <v>167555.01</v>
      </c>
      <c r="AF11" s="126">
        <v>200266.64</v>
      </c>
      <c r="AH11" s="98">
        <f t="shared" si="1"/>
        <v>0</v>
      </c>
      <c r="AI11" s="106">
        <f t="shared" si="2"/>
        <v>0</v>
      </c>
      <c r="AJ11" s="26">
        <f t="shared" si="3"/>
        <v>0</v>
      </c>
      <c r="AK11" s="27">
        <f t="shared" si="4"/>
        <v>522621.01</v>
      </c>
      <c r="AL11" s="19">
        <f t="shared" si="5"/>
        <v>722887.65</v>
      </c>
      <c r="AM11" s="32">
        <f t="shared" si="6"/>
        <v>-200266.64</v>
      </c>
    </row>
    <row r="12" spans="1:39" x14ac:dyDescent="0.2">
      <c r="A12" s="1" t="s">
        <v>424</v>
      </c>
      <c r="B12" s="1" t="s">
        <v>426</v>
      </c>
      <c r="C12" s="88">
        <v>4017</v>
      </c>
      <c r="D12" s="88" t="s">
        <v>1028</v>
      </c>
      <c r="E12" s="56" t="s">
        <v>1942</v>
      </c>
      <c r="F12" s="124">
        <v>296334.42</v>
      </c>
      <c r="G12" s="124">
        <v>5000</v>
      </c>
      <c r="H12" s="124">
        <v>26162.13</v>
      </c>
      <c r="J12" s="56">
        <v>1397433.56</v>
      </c>
      <c r="K12" s="56">
        <v>581275.18999999994</v>
      </c>
      <c r="L12" s="125">
        <v>0</v>
      </c>
      <c r="M12" s="125">
        <v>9890</v>
      </c>
      <c r="P12" s="56"/>
      <c r="Q12" s="56"/>
      <c r="R12" s="56">
        <v>38637.58</v>
      </c>
      <c r="S12" s="56">
        <v>685585.33</v>
      </c>
      <c r="U12" s="98">
        <v>666983.87</v>
      </c>
      <c r="V12" s="98">
        <v>285027</v>
      </c>
      <c r="W12" s="98">
        <v>1035.6099999999999</v>
      </c>
      <c r="Y12" s="98">
        <v>1910736</v>
      </c>
      <c r="Z12" s="98">
        <v>6600</v>
      </c>
      <c r="AA12" s="126">
        <v>1993876.8</v>
      </c>
      <c r="AE12" s="126">
        <v>467084.88</v>
      </c>
      <c r="AF12" s="126">
        <v>239318</v>
      </c>
      <c r="AH12" s="98">
        <f t="shared" si="1"/>
        <v>327496.55</v>
      </c>
      <c r="AI12" s="106">
        <f t="shared" si="2"/>
        <v>9890</v>
      </c>
      <c r="AJ12" s="26">
        <f t="shared" si="3"/>
        <v>317606.55</v>
      </c>
      <c r="AK12" s="27">
        <f t="shared" si="4"/>
        <v>2870382.48</v>
      </c>
      <c r="AL12" s="19">
        <f t="shared" si="5"/>
        <v>2700279.68</v>
      </c>
      <c r="AM12" s="32">
        <f t="shared" si="6"/>
        <v>170102.79999999981</v>
      </c>
    </row>
    <row r="13" spans="1:39" x14ac:dyDescent="0.2">
      <c r="A13" s="1" t="s">
        <v>424</v>
      </c>
      <c r="B13" s="1" t="s">
        <v>426</v>
      </c>
      <c r="C13" s="88">
        <v>4254</v>
      </c>
      <c r="D13" s="88" t="s">
        <v>1029</v>
      </c>
      <c r="E13" s="56" t="s">
        <v>1943</v>
      </c>
      <c r="F13" s="124">
        <v>138564.49</v>
      </c>
      <c r="G13" s="124">
        <v>34309.4</v>
      </c>
      <c r="H13" s="124">
        <v>180430.09</v>
      </c>
      <c r="J13" s="56">
        <v>474700.4</v>
      </c>
      <c r="K13" s="56">
        <v>326550.96000000002</v>
      </c>
      <c r="L13" s="125">
        <v>14200</v>
      </c>
      <c r="O13" s="125">
        <v>0</v>
      </c>
      <c r="P13" s="56"/>
      <c r="Q13" s="56"/>
      <c r="R13" s="56">
        <v>42544</v>
      </c>
      <c r="S13" s="56">
        <v>1517319.83</v>
      </c>
      <c r="U13" s="98">
        <v>512869.49</v>
      </c>
      <c r="V13" s="98">
        <v>223000</v>
      </c>
      <c r="W13" s="98">
        <v>550.11</v>
      </c>
      <c r="Y13" s="98">
        <v>1621046.14</v>
      </c>
      <c r="Z13" s="98">
        <v>14400</v>
      </c>
      <c r="AA13" s="126">
        <v>1635446.14</v>
      </c>
      <c r="AE13" s="126">
        <v>467068.62</v>
      </c>
      <c r="AF13" s="126">
        <v>156615.4</v>
      </c>
      <c r="AH13" s="98">
        <f t="shared" si="1"/>
        <v>353303.98</v>
      </c>
      <c r="AI13" s="106">
        <f t="shared" si="2"/>
        <v>14200</v>
      </c>
      <c r="AJ13" s="26">
        <f t="shared" si="3"/>
        <v>339103.98</v>
      </c>
      <c r="AK13" s="27">
        <f t="shared" si="4"/>
        <v>2371865.7399999998</v>
      </c>
      <c r="AL13" s="19">
        <f t="shared" si="5"/>
        <v>2259130.1599999997</v>
      </c>
      <c r="AM13" s="32">
        <f t="shared" si="6"/>
        <v>112735.58000000007</v>
      </c>
    </row>
    <row r="14" spans="1:39" x14ac:dyDescent="0.2">
      <c r="A14" s="1" t="s">
        <v>424</v>
      </c>
      <c r="B14" s="1" t="s">
        <v>426</v>
      </c>
      <c r="C14" s="88">
        <v>2828</v>
      </c>
      <c r="D14" s="88" t="s">
        <v>1030</v>
      </c>
      <c r="E14" s="56" t="s">
        <v>1944</v>
      </c>
      <c r="F14" s="124">
        <v>113965.73</v>
      </c>
      <c r="G14" s="124">
        <v>286645.15999999997</v>
      </c>
      <c r="H14" s="124">
        <v>31577.38</v>
      </c>
      <c r="J14" s="56">
        <v>1114976.08</v>
      </c>
      <c r="K14" s="56">
        <v>492777.49</v>
      </c>
      <c r="L14" s="125">
        <v>16400</v>
      </c>
      <c r="M14" s="125">
        <v>10100</v>
      </c>
      <c r="P14" s="56"/>
      <c r="Q14" s="56"/>
      <c r="R14" s="56">
        <v>44226</v>
      </c>
      <c r="S14" s="56">
        <v>1326846.8</v>
      </c>
      <c r="U14" s="98">
        <v>819635.43</v>
      </c>
      <c r="W14" s="98">
        <v>339.76</v>
      </c>
      <c r="Y14" s="98">
        <v>909849.1</v>
      </c>
      <c r="Z14" s="98">
        <v>1500</v>
      </c>
      <c r="AA14" s="126">
        <v>982309.1</v>
      </c>
      <c r="AE14" s="126">
        <v>576156.69999999995</v>
      </c>
      <c r="AF14" s="126">
        <v>213502.5</v>
      </c>
      <c r="AH14" s="98">
        <f t="shared" si="1"/>
        <v>432188.26999999996</v>
      </c>
      <c r="AI14" s="106">
        <f t="shared" si="2"/>
        <v>26500</v>
      </c>
      <c r="AJ14" s="26">
        <f t="shared" si="3"/>
        <v>405688.26999999996</v>
      </c>
      <c r="AK14" s="27">
        <f t="shared" si="4"/>
        <v>1731324.29</v>
      </c>
      <c r="AL14" s="19">
        <f t="shared" si="5"/>
        <v>1771968.2999999998</v>
      </c>
      <c r="AM14" s="32">
        <f t="shared" si="6"/>
        <v>-40644.009999999776</v>
      </c>
    </row>
    <row r="15" spans="1:39" x14ac:dyDescent="0.2">
      <c r="A15" s="1" t="s">
        <v>424</v>
      </c>
      <c r="B15" s="1" t="s">
        <v>426</v>
      </c>
      <c r="C15" s="88">
        <v>4184</v>
      </c>
      <c r="D15" s="88" t="s">
        <v>1031</v>
      </c>
      <c r="E15" s="56" t="s">
        <v>1945</v>
      </c>
      <c r="F15" s="124">
        <v>231309.83</v>
      </c>
      <c r="G15" s="124">
        <v>29856.82</v>
      </c>
      <c r="H15" s="124">
        <v>58410</v>
      </c>
      <c r="J15" s="56">
        <v>169674.52</v>
      </c>
      <c r="K15" s="56">
        <v>419829.66</v>
      </c>
      <c r="L15" s="125">
        <v>0</v>
      </c>
      <c r="M15" s="125">
        <v>0</v>
      </c>
      <c r="O15" s="125">
        <v>0</v>
      </c>
      <c r="P15" s="56"/>
      <c r="Q15" s="56"/>
      <c r="R15" s="56">
        <v>42860</v>
      </c>
      <c r="S15" s="56">
        <v>1336486.2</v>
      </c>
      <c r="U15" s="98">
        <v>1016662.07</v>
      </c>
      <c r="V15" s="98">
        <v>45000</v>
      </c>
      <c r="W15" s="98">
        <v>1019.42</v>
      </c>
      <c r="Y15" s="98">
        <v>1865496.1</v>
      </c>
      <c r="Z15" s="98">
        <v>12000</v>
      </c>
      <c r="AA15" s="126">
        <v>2092440.7</v>
      </c>
      <c r="AE15" s="126">
        <v>608022.75</v>
      </c>
      <c r="AF15" s="126">
        <v>154980.03</v>
      </c>
      <c r="AH15" s="98">
        <f t="shared" si="1"/>
        <v>319576.65000000002</v>
      </c>
      <c r="AI15" s="106">
        <f t="shared" si="2"/>
        <v>0</v>
      </c>
      <c r="AJ15" s="26">
        <f t="shared" si="3"/>
        <v>319576.65000000002</v>
      </c>
      <c r="AK15" s="27">
        <f t="shared" si="4"/>
        <v>2940177.59</v>
      </c>
      <c r="AL15" s="19">
        <f t="shared" si="5"/>
        <v>2855443.48</v>
      </c>
      <c r="AM15" s="32">
        <f t="shared" si="6"/>
        <v>84734.10999999987</v>
      </c>
    </row>
    <row r="16" spans="1:39" x14ac:dyDescent="0.2">
      <c r="A16" s="1" t="s">
        <v>424</v>
      </c>
      <c r="B16" s="1" t="s">
        <v>426</v>
      </c>
      <c r="C16" s="88">
        <v>7069</v>
      </c>
      <c r="D16" s="88" t="s">
        <v>1032</v>
      </c>
      <c r="E16" s="56" t="s">
        <v>1946</v>
      </c>
      <c r="F16" s="124">
        <v>276669.21999999997</v>
      </c>
      <c r="G16" s="124">
        <v>69193.399999999994</v>
      </c>
      <c r="H16" s="124">
        <v>98504.12</v>
      </c>
      <c r="J16" s="56">
        <v>1188450.48</v>
      </c>
      <c r="K16" s="56">
        <v>707277.91</v>
      </c>
      <c r="L16" s="125">
        <v>0</v>
      </c>
      <c r="M16" s="125">
        <v>7700</v>
      </c>
      <c r="P16" s="56"/>
      <c r="Q16" s="56"/>
      <c r="R16" s="56">
        <v>106382.34</v>
      </c>
      <c r="S16" s="56">
        <v>2146839.4900000002</v>
      </c>
      <c r="U16" s="98">
        <v>1021574.64</v>
      </c>
      <c r="V16" s="98">
        <v>300000</v>
      </c>
      <c r="W16" s="98">
        <v>399.65</v>
      </c>
      <c r="Y16" s="98">
        <v>1888476.6</v>
      </c>
      <c r="Z16" s="98">
        <v>9000</v>
      </c>
      <c r="AA16" s="126">
        <v>2273303.7999999998</v>
      </c>
      <c r="AE16" s="126">
        <v>458015.81</v>
      </c>
      <c r="AF16" s="126">
        <v>271935.61</v>
      </c>
      <c r="AH16" s="98">
        <f t="shared" si="1"/>
        <v>444366.74</v>
      </c>
      <c r="AI16" s="106">
        <f t="shared" si="2"/>
        <v>7700</v>
      </c>
      <c r="AJ16" s="26">
        <f t="shared" si="3"/>
        <v>436666.74</v>
      </c>
      <c r="AK16" s="27">
        <f t="shared" si="4"/>
        <v>3219450.89</v>
      </c>
      <c r="AL16" s="19">
        <f t="shared" si="5"/>
        <v>3003255.2199999997</v>
      </c>
      <c r="AM16" s="32">
        <f t="shared" si="6"/>
        <v>216195.67000000039</v>
      </c>
    </row>
    <row r="17" spans="1:39" x14ac:dyDescent="0.2">
      <c r="A17" s="1" t="s">
        <v>424</v>
      </c>
      <c r="B17" s="1" t="s">
        <v>426</v>
      </c>
      <c r="C17" s="88">
        <v>6198</v>
      </c>
      <c r="D17" s="88" t="s">
        <v>1033</v>
      </c>
      <c r="E17" s="56" t="s">
        <v>1947</v>
      </c>
      <c r="F17" s="124">
        <v>791991.47</v>
      </c>
      <c r="G17" s="124">
        <v>0</v>
      </c>
      <c r="H17" s="124">
        <v>37730.51</v>
      </c>
      <c r="J17" s="56">
        <v>240354.97</v>
      </c>
      <c r="K17" s="56">
        <v>387688.46</v>
      </c>
      <c r="L17" s="125">
        <v>23000</v>
      </c>
      <c r="O17" s="125">
        <v>40100</v>
      </c>
      <c r="P17" s="56"/>
      <c r="Q17" s="56"/>
      <c r="R17" s="56">
        <v>85483.29</v>
      </c>
      <c r="S17" s="56">
        <v>1602780.76</v>
      </c>
      <c r="U17" s="98">
        <v>794956.71</v>
      </c>
      <c r="V17" s="98">
        <v>348050</v>
      </c>
      <c r="W17" s="98">
        <v>1088.47</v>
      </c>
      <c r="Y17" s="98">
        <v>1259341.7</v>
      </c>
      <c r="Z17" s="98">
        <v>14850</v>
      </c>
      <c r="AA17" s="126">
        <v>1747021.1</v>
      </c>
      <c r="AE17" s="126">
        <v>321730.65999999997</v>
      </c>
      <c r="AF17" s="126">
        <v>135740.71</v>
      </c>
      <c r="AH17" s="98">
        <f t="shared" si="1"/>
        <v>829721.98</v>
      </c>
      <c r="AI17" s="106">
        <f t="shared" si="2"/>
        <v>63100</v>
      </c>
      <c r="AJ17" s="26">
        <f t="shared" si="3"/>
        <v>766621.98</v>
      </c>
      <c r="AK17" s="27">
        <f t="shared" si="4"/>
        <v>2418286.88</v>
      </c>
      <c r="AL17" s="19">
        <f t="shared" si="5"/>
        <v>2204492.4700000002</v>
      </c>
      <c r="AM17" s="32">
        <f t="shared" si="6"/>
        <v>213794.40999999968</v>
      </c>
    </row>
    <row r="18" spans="1:39" x14ac:dyDescent="0.2">
      <c r="A18" s="1" t="s">
        <v>424</v>
      </c>
      <c r="B18" s="1" t="s">
        <v>426</v>
      </c>
      <c r="C18" s="88">
        <v>2120</v>
      </c>
      <c r="D18" s="88" t="s">
        <v>1034</v>
      </c>
      <c r="E18" s="56" t="s">
        <v>1948</v>
      </c>
      <c r="F18" s="124">
        <v>253448.53</v>
      </c>
      <c r="G18" s="124">
        <v>0</v>
      </c>
      <c r="H18" s="124">
        <v>17535.16</v>
      </c>
      <c r="J18" s="56">
        <v>568847.01</v>
      </c>
      <c r="K18" s="56">
        <v>3179591.95</v>
      </c>
      <c r="L18" s="125">
        <v>0</v>
      </c>
      <c r="O18" s="125">
        <v>0</v>
      </c>
      <c r="P18" s="56"/>
      <c r="Q18" s="56"/>
      <c r="R18" s="56">
        <v>37609.11</v>
      </c>
      <c r="S18" s="56">
        <v>2036704.82</v>
      </c>
      <c r="U18" s="98">
        <v>535442.66</v>
      </c>
      <c r="V18" s="98">
        <v>175000</v>
      </c>
      <c r="W18" s="98">
        <v>688.04</v>
      </c>
      <c r="Y18" s="98">
        <v>1331327.8999999999</v>
      </c>
      <c r="Z18" s="98">
        <v>3166000</v>
      </c>
      <c r="AA18" s="126">
        <v>1334927.8999999999</v>
      </c>
      <c r="AE18" s="126">
        <v>503726.32</v>
      </c>
      <c r="AF18" s="126">
        <v>472577.94</v>
      </c>
      <c r="AH18" s="98">
        <f t="shared" si="1"/>
        <v>270983.69</v>
      </c>
      <c r="AI18" s="106">
        <f t="shared" si="2"/>
        <v>0</v>
      </c>
      <c r="AJ18" s="26">
        <f t="shared" si="3"/>
        <v>270983.69</v>
      </c>
      <c r="AK18" s="27">
        <f t="shared" si="4"/>
        <v>5208458.5999999996</v>
      </c>
      <c r="AL18" s="19">
        <f t="shared" si="5"/>
        <v>2311232.16</v>
      </c>
      <c r="AM18" s="32">
        <f t="shared" si="6"/>
        <v>2897226.4399999995</v>
      </c>
    </row>
    <row r="19" spans="1:39" x14ac:dyDescent="0.2">
      <c r="A19" s="1" t="s">
        <v>424</v>
      </c>
      <c r="B19" s="1" t="s">
        <v>426</v>
      </c>
      <c r="C19" s="88">
        <v>808</v>
      </c>
      <c r="D19" s="88" t="s">
        <v>1035</v>
      </c>
      <c r="E19" s="56" t="s">
        <v>1949</v>
      </c>
      <c r="F19" s="124">
        <v>95206.76</v>
      </c>
      <c r="G19" s="124">
        <v>0</v>
      </c>
      <c r="H19" s="124">
        <v>63468.24</v>
      </c>
      <c r="J19" s="56">
        <v>1289685.1499999999</v>
      </c>
      <c r="K19" s="56">
        <v>1157732.99</v>
      </c>
      <c r="L19" s="125">
        <v>0</v>
      </c>
      <c r="M19" s="125">
        <v>7700</v>
      </c>
      <c r="O19" s="125">
        <v>0</v>
      </c>
      <c r="P19" s="56"/>
      <c r="Q19" s="56"/>
      <c r="R19" s="56">
        <v>35762.949999999997</v>
      </c>
      <c r="S19" s="56">
        <v>118427.08</v>
      </c>
      <c r="U19" s="98">
        <v>799390.97</v>
      </c>
      <c r="V19" s="98">
        <v>85000</v>
      </c>
      <c r="W19" s="98">
        <v>1127.55</v>
      </c>
      <c r="Y19" s="98">
        <v>672280</v>
      </c>
      <c r="Z19" s="98">
        <v>2000</v>
      </c>
      <c r="AA19" s="126">
        <v>674280</v>
      </c>
      <c r="AE19" s="126">
        <v>466413.67</v>
      </c>
      <c r="AF19" s="126">
        <v>274367.5</v>
      </c>
      <c r="AH19" s="98">
        <f t="shared" si="1"/>
        <v>158675</v>
      </c>
      <c r="AI19" s="106">
        <f t="shared" si="2"/>
        <v>7700</v>
      </c>
      <c r="AJ19" s="26">
        <f t="shared" si="3"/>
        <v>150975</v>
      </c>
      <c r="AK19" s="27">
        <f t="shared" si="4"/>
        <v>1559798.52</v>
      </c>
      <c r="AL19" s="19">
        <f t="shared" si="5"/>
        <v>1415061.17</v>
      </c>
      <c r="AM19" s="32">
        <f t="shared" si="6"/>
        <v>144737.35000000009</v>
      </c>
    </row>
    <row r="20" spans="1:39" x14ac:dyDescent="0.2">
      <c r="A20" s="1" t="s">
        <v>424</v>
      </c>
      <c r="B20" s="1" t="s">
        <v>426</v>
      </c>
      <c r="C20" s="88">
        <v>5257</v>
      </c>
      <c r="D20" s="88" t="s">
        <v>1036</v>
      </c>
      <c r="E20" s="56" t="s">
        <v>1950</v>
      </c>
      <c r="F20" s="124">
        <v>361968.7</v>
      </c>
      <c r="G20" s="124">
        <v>114185.2</v>
      </c>
      <c r="H20" s="124">
        <v>47654.239999999998</v>
      </c>
      <c r="J20" s="56">
        <v>232586.74</v>
      </c>
      <c r="K20" s="56">
        <v>409039.89</v>
      </c>
      <c r="L20" s="125">
        <v>0</v>
      </c>
      <c r="M20" s="125">
        <v>8450</v>
      </c>
      <c r="O20" s="125">
        <v>0</v>
      </c>
      <c r="P20" s="56"/>
      <c r="Q20" s="56"/>
      <c r="R20" s="56">
        <v>97458.11</v>
      </c>
      <c r="S20" s="56">
        <v>1863971.92</v>
      </c>
      <c r="U20" s="98">
        <v>1572785.64</v>
      </c>
      <c r="V20" s="98">
        <v>294604</v>
      </c>
      <c r="W20" s="98">
        <v>740.62</v>
      </c>
      <c r="Y20" s="98">
        <v>755100</v>
      </c>
      <c r="Z20" s="98">
        <v>15900</v>
      </c>
      <c r="AA20" s="126">
        <v>1213301.6000000001</v>
      </c>
      <c r="AE20" s="126">
        <v>926288.18</v>
      </c>
      <c r="AF20" s="126">
        <v>180047.94</v>
      </c>
      <c r="AH20" s="98">
        <f t="shared" si="1"/>
        <v>523808.14</v>
      </c>
      <c r="AI20" s="106">
        <f t="shared" si="2"/>
        <v>8450</v>
      </c>
      <c r="AJ20" s="26">
        <f t="shared" si="3"/>
        <v>515358.14</v>
      </c>
      <c r="AK20" s="27">
        <f t="shared" si="4"/>
        <v>2639130.2599999998</v>
      </c>
      <c r="AL20" s="19">
        <f t="shared" si="5"/>
        <v>2319637.7200000002</v>
      </c>
      <c r="AM20" s="32">
        <f t="shared" si="6"/>
        <v>319492.53999999957</v>
      </c>
    </row>
    <row r="21" spans="1:39" x14ac:dyDescent="0.2">
      <c r="A21" s="1" t="s">
        <v>424</v>
      </c>
      <c r="B21" s="1" t="s">
        <v>426</v>
      </c>
      <c r="C21" s="88">
        <v>5547</v>
      </c>
      <c r="D21" s="88" t="s">
        <v>1037</v>
      </c>
      <c r="E21" s="56" t="s">
        <v>1951</v>
      </c>
      <c r="F21" s="124">
        <v>305428.82</v>
      </c>
      <c r="G21" s="124">
        <v>64424.5</v>
      </c>
      <c r="H21" s="124">
        <v>113482.89</v>
      </c>
      <c r="J21" s="56">
        <v>799518.08</v>
      </c>
      <c r="K21" s="56">
        <v>2704268.5</v>
      </c>
      <c r="L21" s="125">
        <v>0</v>
      </c>
      <c r="M21" s="125">
        <v>15660</v>
      </c>
      <c r="O21" s="125">
        <v>0</v>
      </c>
      <c r="P21" s="56"/>
      <c r="Q21" s="56"/>
      <c r="R21" s="56">
        <v>201454.6</v>
      </c>
      <c r="S21" s="56">
        <v>2519990.75</v>
      </c>
      <c r="U21" s="98">
        <v>3584397.21</v>
      </c>
      <c r="V21" s="98">
        <v>141000</v>
      </c>
      <c r="W21" s="98">
        <v>1200.43</v>
      </c>
      <c r="Y21" s="98">
        <v>1390770.5</v>
      </c>
      <c r="Z21" s="98">
        <v>18400</v>
      </c>
      <c r="AA21" s="126">
        <v>1807840.5</v>
      </c>
      <c r="AE21" s="126">
        <v>976418.81</v>
      </c>
      <c r="AF21" s="126">
        <v>368489.76</v>
      </c>
      <c r="AH21" s="98">
        <f t="shared" si="1"/>
        <v>483336.21</v>
      </c>
      <c r="AI21" s="106">
        <f t="shared" si="2"/>
        <v>15660</v>
      </c>
      <c r="AJ21" s="26">
        <f t="shared" si="3"/>
        <v>467676.21</v>
      </c>
      <c r="AK21" s="27">
        <f t="shared" si="4"/>
        <v>5135768.1400000006</v>
      </c>
      <c r="AL21" s="19">
        <f t="shared" si="5"/>
        <v>3152749.0700000003</v>
      </c>
      <c r="AM21" s="32">
        <f t="shared" si="6"/>
        <v>1983019.0700000003</v>
      </c>
    </row>
    <row r="22" spans="1:39" x14ac:dyDescent="0.2">
      <c r="A22" s="1" t="s">
        <v>424</v>
      </c>
      <c r="B22" s="1" t="s">
        <v>426</v>
      </c>
      <c r="C22" s="88">
        <v>4817</v>
      </c>
      <c r="D22" s="88" t="s">
        <v>1038</v>
      </c>
      <c r="E22" s="56" t="s">
        <v>1952</v>
      </c>
      <c r="F22" s="124">
        <v>692184.28</v>
      </c>
      <c r="G22" s="124">
        <v>26101.759999999998</v>
      </c>
      <c r="H22" s="124">
        <v>800</v>
      </c>
      <c r="J22" s="56">
        <v>919500.18</v>
      </c>
      <c r="K22" s="56">
        <v>865142.05</v>
      </c>
      <c r="L22" s="125">
        <v>0</v>
      </c>
      <c r="P22" s="56"/>
      <c r="Q22" s="56"/>
      <c r="R22" s="56"/>
      <c r="S22" s="56">
        <v>4994895.4800000004</v>
      </c>
      <c r="U22" s="98">
        <v>707335.29</v>
      </c>
      <c r="V22" s="98">
        <v>253822</v>
      </c>
      <c r="W22" s="98">
        <v>1664.57</v>
      </c>
      <c r="Y22" s="98">
        <v>1479129</v>
      </c>
      <c r="Z22" s="98">
        <v>5000</v>
      </c>
      <c r="AA22" s="126">
        <v>1503129</v>
      </c>
      <c r="AE22" s="126">
        <v>592695.15</v>
      </c>
      <c r="AF22" s="126">
        <v>373712.37</v>
      </c>
      <c r="AH22" s="98">
        <f t="shared" si="1"/>
        <v>719086.04</v>
      </c>
      <c r="AI22" s="106">
        <f t="shared" si="2"/>
        <v>0</v>
      </c>
      <c r="AJ22" s="26">
        <f t="shared" si="3"/>
        <v>719086.04</v>
      </c>
      <c r="AK22" s="27">
        <f t="shared" si="4"/>
        <v>2446950.86</v>
      </c>
      <c r="AL22" s="19">
        <f t="shared" si="5"/>
        <v>2469536.52</v>
      </c>
      <c r="AM22" s="32">
        <f t="shared" si="6"/>
        <v>-22585.660000000149</v>
      </c>
    </row>
    <row r="23" spans="1:39" x14ac:dyDescent="0.2">
      <c r="A23" s="1" t="s">
        <v>424</v>
      </c>
      <c r="B23" s="1" t="s">
        <v>426</v>
      </c>
      <c r="C23" s="88">
        <v>4661</v>
      </c>
      <c r="D23" s="88" t="s">
        <v>1039</v>
      </c>
      <c r="E23" s="56" t="s">
        <v>1953</v>
      </c>
      <c r="F23" s="124">
        <v>138197.81</v>
      </c>
      <c r="G23" s="124">
        <v>155138.75</v>
      </c>
      <c r="H23" s="124">
        <v>102608.12</v>
      </c>
      <c r="J23" s="56">
        <v>394499.76</v>
      </c>
      <c r="K23" s="56">
        <v>550358.15</v>
      </c>
      <c r="L23" s="125">
        <v>0</v>
      </c>
      <c r="M23" s="125">
        <v>9540</v>
      </c>
      <c r="O23" s="125">
        <v>0</v>
      </c>
      <c r="P23" s="56"/>
      <c r="Q23" s="56"/>
      <c r="R23" s="56">
        <v>47326.36</v>
      </c>
      <c r="S23" s="56">
        <v>1550129.81</v>
      </c>
      <c r="U23" s="98">
        <v>997670.29</v>
      </c>
      <c r="V23" s="98">
        <v>361500</v>
      </c>
      <c r="W23" s="98">
        <v>642.37</v>
      </c>
      <c r="Y23" s="98">
        <v>1743454.3</v>
      </c>
      <c r="Z23" s="98">
        <v>84400</v>
      </c>
      <c r="AA23" s="126">
        <v>1910809.5</v>
      </c>
      <c r="AE23" s="126">
        <v>368222.48</v>
      </c>
      <c r="AF23" s="126">
        <v>177351.64</v>
      </c>
      <c r="AH23" s="98">
        <f t="shared" si="1"/>
        <v>395944.68</v>
      </c>
      <c r="AI23" s="106">
        <f t="shared" si="2"/>
        <v>9540</v>
      </c>
      <c r="AJ23" s="26">
        <f t="shared" si="3"/>
        <v>386404.68</v>
      </c>
      <c r="AK23" s="27">
        <f t="shared" si="4"/>
        <v>3187666.96</v>
      </c>
      <c r="AL23" s="19">
        <f t="shared" si="5"/>
        <v>2456383.62</v>
      </c>
      <c r="AM23" s="32">
        <f t="shared" si="6"/>
        <v>731283.33999999985</v>
      </c>
    </row>
    <row r="24" spans="1:39" x14ac:dyDescent="0.2">
      <c r="A24" s="1" t="s">
        <v>424</v>
      </c>
      <c r="B24" s="1" t="s">
        <v>426</v>
      </c>
      <c r="C24" s="88">
        <v>7585</v>
      </c>
      <c r="D24" s="88" t="s">
        <v>1040</v>
      </c>
      <c r="E24" s="56" t="s">
        <v>1954</v>
      </c>
      <c r="F24" s="124">
        <v>2569144.9</v>
      </c>
      <c r="G24" s="124">
        <v>21174.43</v>
      </c>
      <c r="H24" s="124">
        <v>4863.37</v>
      </c>
      <c r="J24" s="56">
        <v>250671.87</v>
      </c>
      <c r="K24" s="56">
        <v>1024290.85</v>
      </c>
      <c r="L24" s="125">
        <v>3500</v>
      </c>
      <c r="M24" s="125">
        <v>0</v>
      </c>
      <c r="P24" s="56"/>
      <c r="Q24" s="56"/>
      <c r="R24" s="56">
        <v>118218.42</v>
      </c>
      <c r="S24" s="56">
        <v>2878887.21</v>
      </c>
      <c r="U24" s="98">
        <v>974478.08</v>
      </c>
      <c r="V24" s="98">
        <v>275000</v>
      </c>
      <c r="W24" s="98">
        <v>5198.7700000000004</v>
      </c>
      <c r="Y24" s="98">
        <v>2296418.0099999998</v>
      </c>
      <c r="Z24" s="98">
        <v>36200</v>
      </c>
      <c r="AA24" s="126">
        <v>2469578.0099999998</v>
      </c>
      <c r="AE24" s="126">
        <v>689316.75</v>
      </c>
      <c r="AF24" s="126">
        <v>332670.46000000002</v>
      </c>
      <c r="AG24" s="126">
        <v>100000</v>
      </c>
      <c r="AH24" s="98">
        <f t="shared" si="1"/>
        <v>2595182.7000000002</v>
      </c>
      <c r="AI24" s="106">
        <f t="shared" si="2"/>
        <v>3500</v>
      </c>
      <c r="AJ24" s="26">
        <f t="shared" si="3"/>
        <v>2591682.7000000002</v>
      </c>
      <c r="AK24" s="27">
        <f t="shared" si="4"/>
        <v>3587294.86</v>
      </c>
      <c r="AL24" s="19">
        <f t="shared" si="5"/>
        <v>3591565.2199999997</v>
      </c>
      <c r="AM24" s="32">
        <f t="shared" si="6"/>
        <v>-4270.3599999998696</v>
      </c>
    </row>
    <row r="25" spans="1:39" x14ac:dyDescent="0.2">
      <c r="A25" s="1" t="s">
        <v>424</v>
      </c>
      <c r="B25" s="1" t="s">
        <v>426</v>
      </c>
      <c r="C25" s="88">
        <v>6519</v>
      </c>
      <c r="D25" s="88" t="s">
        <v>1041</v>
      </c>
      <c r="E25" s="56" t="s">
        <v>1955</v>
      </c>
      <c r="F25" s="124">
        <v>321009.42</v>
      </c>
      <c r="G25" s="124">
        <v>284563</v>
      </c>
      <c r="H25" s="124">
        <v>14889.2</v>
      </c>
      <c r="J25" s="56">
        <v>579458.94999999995</v>
      </c>
      <c r="K25" s="56">
        <v>695605.19</v>
      </c>
      <c r="L25" s="125">
        <v>21000</v>
      </c>
      <c r="O25" s="125">
        <v>1916.8</v>
      </c>
      <c r="P25" s="56">
        <v>1300</v>
      </c>
      <c r="Q25" s="56"/>
      <c r="R25" s="56">
        <v>77197.66</v>
      </c>
      <c r="S25" s="56">
        <v>2079998.65</v>
      </c>
      <c r="U25" s="98">
        <v>665931.87</v>
      </c>
      <c r="V25" s="98">
        <v>328696</v>
      </c>
      <c r="W25" s="98">
        <v>515.01</v>
      </c>
      <c r="Y25" s="98">
        <v>1602902</v>
      </c>
      <c r="Z25" s="98">
        <v>21400</v>
      </c>
      <c r="AA25" s="126">
        <v>1723712</v>
      </c>
      <c r="AE25" s="126">
        <v>442960.37</v>
      </c>
      <c r="AF25" s="126">
        <v>224466.02</v>
      </c>
      <c r="AH25" s="98">
        <f t="shared" si="1"/>
        <v>620461.61999999988</v>
      </c>
      <c r="AI25" s="106">
        <f t="shared" si="2"/>
        <v>22916.799999999999</v>
      </c>
      <c r="AJ25" s="26">
        <f t="shared" si="3"/>
        <v>597544.81999999983</v>
      </c>
      <c r="AK25" s="27">
        <f t="shared" si="4"/>
        <v>2619444.88</v>
      </c>
      <c r="AL25" s="19">
        <f t="shared" si="5"/>
        <v>2391138.39</v>
      </c>
      <c r="AM25" s="32">
        <f t="shared" si="6"/>
        <v>228306.48999999976</v>
      </c>
    </row>
    <row r="26" spans="1:39" x14ac:dyDescent="0.2">
      <c r="A26" s="1" t="s">
        <v>424</v>
      </c>
      <c r="B26" s="1" t="s">
        <v>426</v>
      </c>
      <c r="C26" s="88">
        <v>4531</v>
      </c>
      <c r="D26" s="88" t="s">
        <v>1042</v>
      </c>
      <c r="E26" s="56" t="s">
        <v>1956</v>
      </c>
      <c r="F26" s="124">
        <v>469725.11</v>
      </c>
      <c r="G26" s="124">
        <v>37138.589999999997</v>
      </c>
      <c r="H26" s="124">
        <v>18309.93</v>
      </c>
      <c r="J26" s="56">
        <v>1325738.8</v>
      </c>
      <c r="K26" s="56">
        <v>310124.96000000002</v>
      </c>
      <c r="L26" s="125">
        <v>2330</v>
      </c>
      <c r="M26" s="125">
        <v>10445</v>
      </c>
      <c r="P26" s="56"/>
      <c r="Q26" s="56"/>
      <c r="R26" s="56">
        <v>8780.41</v>
      </c>
      <c r="S26" s="56">
        <v>413083.29</v>
      </c>
      <c r="U26" s="98">
        <v>1032764.4</v>
      </c>
      <c r="V26" s="98">
        <v>197570</v>
      </c>
      <c r="W26" s="98">
        <v>510.82</v>
      </c>
      <c r="Y26" s="98">
        <v>1287276.2</v>
      </c>
      <c r="Z26" s="98">
        <v>43600</v>
      </c>
      <c r="AA26" s="126">
        <v>1503275.8</v>
      </c>
      <c r="AE26" s="126">
        <v>603349.51</v>
      </c>
      <c r="AF26" s="126">
        <v>241124.37</v>
      </c>
      <c r="AH26" s="98">
        <f t="shared" si="1"/>
        <v>525173.63</v>
      </c>
      <c r="AI26" s="106">
        <f t="shared" si="2"/>
        <v>12775</v>
      </c>
      <c r="AJ26" s="26">
        <f t="shared" si="3"/>
        <v>512398.63</v>
      </c>
      <c r="AK26" s="27">
        <f t="shared" si="4"/>
        <v>2561721.42</v>
      </c>
      <c r="AL26" s="19">
        <f t="shared" si="5"/>
        <v>2347749.6800000002</v>
      </c>
      <c r="AM26" s="32">
        <f t="shared" si="6"/>
        <v>213971.73999999976</v>
      </c>
    </row>
    <row r="27" spans="1:39" x14ac:dyDescent="0.2">
      <c r="A27" s="1" t="s">
        <v>424</v>
      </c>
      <c r="B27" s="1" t="s">
        <v>426</v>
      </c>
      <c r="C27" s="88">
        <v>2937</v>
      </c>
      <c r="D27" s="88" t="s">
        <v>1043</v>
      </c>
      <c r="E27" s="56" t="s">
        <v>1957</v>
      </c>
      <c r="F27" s="124">
        <v>176246.34</v>
      </c>
      <c r="G27" s="124">
        <v>0</v>
      </c>
      <c r="H27" s="124">
        <v>25655.67</v>
      </c>
      <c r="J27" s="56">
        <v>802305.42</v>
      </c>
      <c r="K27" s="56">
        <v>545484.59</v>
      </c>
      <c r="L27" s="125">
        <v>0</v>
      </c>
      <c r="O27" s="125">
        <v>132800</v>
      </c>
      <c r="P27" s="56"/>
      <c r="Q27" s="56"/>
      <c r="R27" s="56">
        <v>150084</v>
      </c>
      <c r="S27" s="56">
        <v>2337378.21</v>
      </c>
      <c r="U27" s="98">
        <v>994933.83</v>
      </c>
      <c r="W27" s="98">
        <v>843.92</v>
      </c>
      <c r="Y27" s="98">
        <v>982944</v>
      </c>
      <c r="Z27" s="98">
        <v>3000</v>
      </c>
      <c r="AA27" s="126">
        <v>1129355.6000000001</v>
      </c>
      <c r="AE27" s="126">
        <v>866332.9</v>
      </c>
      <c r="AF27" s="126">
        <v>240641.89</v>
      </c>
      <c r="AH27" s="98">
        <f t="shared" si="1"/>
        <v>201902.01</v>
      </c>
      <c r="AI27" s="106">
        <f t="shared" si="2"/>
        <v>132800</v>
      </c>
      <c r="AJ27" s="26">
        <f t="shared" si="3"/>
        <v>69102.010000000009</v>
      </c>
      <c r="AK27" s="27">
        <f t="shared" si="4"/>
        <v>1981721.75</v>
      </c>
      <c r="AL27" s="19">
        <f t="shared" si="5"/>
        <v>2236330.39</v>
      </c>
      <c r="AM27" s="32">
        <f t="shared" si="6"/>
        <v>-254608.64000000013</v>
      </c>
    </row>
    <row r="28" spans="1:39" x14ac:dyDescent="0.2">
      <c r="A28" s="1" t="s">
        <v>424</v>
      </c>
      <c r="B28" s="1" t="s">
        <v>426</v>
      </c>
      <c r="C28" s="88">
        <v>2576</v>
      </c>
      <c r="D28" s="88" t="s">
        <v>1044</v>
      </c>
      <c r="E28" s="56" t="s">
        <v>1958</v>
      </c>
      <c r="F28" s="124">
        <v>170518.21</v>
      </c>
      <c r="G28" s="124">
        <v>0</v>
      </c>
      <c r="H28" s="124">
        <v>40826.29</v>
      </c>
      <c r="J28" s="56">
        <v>550601.53</v>
      </c>
      <c r="K28" s="56">
        <v>481833.68</v>
      </c>
      <c r="L28" s="125">
        <v>5000</v>
      </c>
      <c r="M28" s="125">
        <v>1950</v>
      </c>
      <c r="O28" s="125">
        <v>0</v>
      </c>
      <c r="P28" s="56"/>
      <c r="Q28" s="56"/>
      <c r="R28" s="56">
        <v>53354.91</v>
      </c>
      <c r="S28" s="56">
        <v>2446216.73</v>
      </c>
      <c r="U28" s="98">
        <v>688605.23</v>
      </c>
      <c r="V28" s="98">
        <v>113350</v>
      </c>
      <c r="W28" s="98">
        <v>445.2</v>
      </c>
      <c r="Y28" s="98">
        <v>985747</v>
      </c>
      <c r="Z28" s="98">
        <v>11600</v>
      </c>
      <c r="AA28" s="126">
        <v>1145739</v>
      </c>
      <c r="AE28" s="126">
        <v>339431.84</v>
      </c>
      <c r="AF28" s="126">
        <v>236667.85</v>
      </c>
      <c r="AH28" s="98">
        <f t="shared" si="1"/>
        <v>211344.5</v>
      </c>
      <c r="AI28" s="106">
        <f t="shared" si="2"/>
        <v>6950</v>
      </c>
      <c r="AJ28" s="26">
        <f t="shared" si="3"/>
        <v>204394.5</v>
      </c>
      <c r="AK28" s="27">
        <f t="shared" si="4"/>
        <v>1799747.43</v>
      </c>
      <c r="AL28" s="19">
        <f t="shared" si="5"/>
        <v>1721838.6900000002</v>
      </c>
      <c r="AM28" s="32">
        <f t="shared" si="6"/>
        <v>77908.739999999758</v>
      </c>
    </row>
    <row r="29" spans="1:39" x14ac:dyDescent="0.2">
      <c r="A29" s="1" t="s">
        <v>429</v>
      </c>
      <c r="B29" s="1" t="s">
        <v>430</v>
      </c>
      <c r="C29" s="88">
        <v>3880</v>
      </c>
      <c r="D29" s="88" t="s">
        <v>1045</v>
      </c>
      <c r="E29" s="56" t="s">
        <v>1959</v>
      </c>
      <c r="F29" s="124">
        <v>334949.62</v>
      </c>
      <c r="G29" s="124">
        <v>736810.15</v>
      </c>
      <c r="H29" s="124">
        <v>15773.02</v>
      </c>
      <c r="J29" s="56">
        <v>671214.12</v>
      </c>
      <c r="K29" s="56">
        <v>633070.5</v>
      </c>
      <c r="O29" s="125">
        <v>416185</v>
      </c>
      <c r="P29" s="56"/>
      <c r="Q29" s="56"/>
      <c r="R29" s="56"/>
      <c r="S29" s="56">
        <v>1940194.37</v>
      </c>
      <c r="U29" s="98">
        <v>1088274.52</v>
      </c>
      <c r="V29" s="98">
        <v>205447.66</v>
      </c>
      <c r="W29" s="98">
        <v>937.26</v>
      </c>
      <c r="X29" s="98">
        <v>650</v>
      </c>
      <c r="Y29" s="98">
        <v>1097956</v>
      </c>
      <c r="AA29" s="126">
        <v>1228806</v>
      </c>
      <c r="AE29" s="126">
        <v>568007.06000000006</v>
      </c>
      <c r="AF29" s="126">
        <v>147642.95000000001</v>
      </c>
      <c r="AH29" s="98">
        <f t="shared" si="1"/>
        <v>1087532.79</v>
      </c>
      <c r="AI29" s="106">
        <f t="shared" si="2"/>
        <v>416185</v>
      </c>
      <c r="AJ29" s="26">
        <f t="shared" si="3"/>
        <v>671347.79</v>
      </c>
      <c r="AK29" s="27">
        <f t="shared" si="4"/>
        <v>2393265.44</v>
      </c>
      <c r="AL29" s="19">
        <f t="shared" si="5"/>
        <v>1944456.01</v>
      </c>
      <c r="AM29" s="32">
        <f t="shared" si="6"/>
        <v>448809.42999999993</v>
      </c>
    </row>
    <row r="30" spans="1:39" x14ac:dyDescent="0.2">
      <c r="A30" s="1" t="s">
        <v>429</v>
      </c>
      <c r="B30" s="1" t="s">
        <v>430</v>
      </c>
      <c r="C30" s="88">
        <v>3169</v>
      </c>
      <c r="D30" s="88" t="s">
        <v>1046</v>
      </c>
      <c r="E30" s="56" t="s">
        <v>1960</v>
      </c>
      <c r="F30" s="124">
        <v>234647.06</v>
      </c>
      <c r="G30" s="124">
        <v>261375.97</v>
      </c>
      <c r="H30" s="124">
        <v>26502.400000000001</v>
      </c>
      <c r="J30" s="56">
        <v>2590610.1800000002</v>
      </c>
      <c r="K30" s="56">
        <v>469319.79</v>
      </c>
      <c r="P30" s="56"/>
      <c r="Q30" s="56"/>
      <c r="R30" s="56"/>
      <c r="S30" s="56">
        <v>225942.27</v>
      </c>
      <c r="U30" s="98">
        <v>962436.54</v>
      </c>
      <c r="V30" s="98">
        <v>160639.07</v>
      </c>
      <c r="W30" s="98">
        <v>683.13</v>
      </c>
      <c r="Y30" s="98">
        <v>861943</v>
      </c>
      <c r="AA30" s="126">
        <v>1202705</v>
      </c>
      <c r="AE30" s="126">
        <v>432526.26</v>
      </c>
      <c r="AF30" s="126">
        <v>212085.55</v>
      </c>
      <c r="AH30" s="98">
        <f t="shared" si="1"/>
        <v>522525.43000000005</v>
      </c>
      <c r="AI30" s="106">
        <f t="shared" si="2"/>
        <v>0</v>
      </c>
      <c r="AJ30" s="26">
        <f t="shared" si="3"/>
        <v>522525.43000000005</v>
      </c>
      <c r="AK30" s="27">
        <f t="shared" si="4"/>
        <v>1985701.74</v>
      </c>
      <c r="AL30" s="19">
        <f t="shared" si="5"/>
        <v>1847316.81</v>
      </c>
      <c r="AM30" s="32">
        <f t="shared" si="6"/>
        <v>138384.92999999993</v>
      </c>
    </row>
    <row r="31" spans="1:39" x14ac:dyDescent="0.2">
      <c r="A31" s="1" t="s">
        <v>429</v>
      </c>
      <c r="B31" s="1" t="s">
        <v>430</v>
      </c>
      <c r="C31" s="88">
        <v>7059</v>
      </c>
      <c r="D31" s="88" t="s">
        <v>1047</v>
      </c>
      <c r="E31" s="56" t="s">
        <v>1961</v>
      </c>
      <c r="F31" s="124">
        <v>1104864.33</v>
      </c>
      <c r="G31" s="124">
        <v>302302</v>
      </c>
      <c r="H31" s="124">
        <v>27649.27</v>
      </c>
      <c r="J31" s="56">
        <v>973309.32</v>
      </c>
      <c r="K31" s="56">
        <v>452919.17</v>
      </c>
      <c r="P31" s="56"/>
      <c r="Q31" s="56"/>
      <c r="R31" s="56"/>
      <c r="S31" s="56">
        <v>519805.36</v>
      </c>
      <c r="U31" s="98">
        <v>949948.86</v>
      </c>
      <c r="V31" s="98">
        <v>995450.1</v>
      </c>
      <c r="W31" s="98">
        <v>2161.1999999999998</v>
      </c>
      <c r="X31" s="98">
        <v>3050</v>
      </c>
      <c r="Y31" s="98">
        <v>806426</v>
      </c>
      <c r="AA31" s="126">
        <v>1173996</v>
      </c>
      <c r="AE31" s="126">
        <v>926787.23</v>
      </c>
      <c r="AF31" s="126">
        <v>107688.15</v>
      </c>
      <c r="AH31" s="98">
        <f t="shared" si="1"/>
        <v>1434815.6</v>
      </c>
      <c r="AI31" s="106">
        <f t="shared" si="2"/>
        <v>0</v>
      </c>
      <c r="AJ31" s="26">
        <f t="shared" si="3"/>
        <v>1434815.6</v>
      </c>
      <c r="AK31" s="27">
        <f t="shared" si="4"/>
        <v>2757036.16</v>
      </c>
      <c r="AL31" s="19">
        <f t="shared" si="5"/>
        <v>2208471.38</v>
      </c>
      <c r="AM31" s="32">
        <f t="shared" si="6"/>
        <v>548564.78000000026</v>
      </c>
    </row>
    <row r="32" spans="1:39" x14ac:dyDescent="0.2">
      <c r="A32" s="1" t="s">
        <v>429</v>
      </c>
      <c r="B32" s="1" t="s">
        <v>430</v>
      </c>
      <c r="C32" s="88">
        <v>4668</v>
      </c>
      <c r="D32" s="88" t="s">
        <v>1048</v>
      </c>
      <c r="E32" s="56" t="s">
        <v>1962</v>
      </c>
      <c r="F32" s="124">
        <v>464597.24</v>
      </c>
      <c r="G32" s="124">
        <v>180231.45</v>
      </c>
      <c r="H32" s="124">
        <v>35360.9</v>
      </c>
      <c r="J32" s="56">
        <v>2655519.14</v>
      </c>
      <c r="K32" s="56">
        <v>1168648.83</v>
      </c>
      <c r="P32" s="56"/>
      <c r="Q32" s="56"/>
      <c r="R32" s="56"/>
      <c r="S32" s="56">
        <v>164243.42000000001</v>
      </c>
      <c r="U32" s="98">
        <v>658163.52</v>
      </c>
      <c r="V32" s="98">
        <v>260199.18</v>
      </c>
      <c r="W32" s="98">
        <v>1324.11</v>
      </c>
      <c r="Y32" s="98">
        <v>774649</v>
      </c>
      <c r="AA32" s="126">
        <v>1056753</v>
      </c>
      <c r="AE32" s="126">
        <v>404470.77</v>
      </c>
      <c r="AF32" s="126">
        <v>233080.53</v>
      </c>
      <c r="AH32" s="98">
        <f t="shared" si="1"/>
        <v>680189.59</v>
      </c>
      <c r="AI32" s="106">
        <f t="shared" si="2"/>
        <v>0</v>
      </c>
      <c r="AJ32" s="26">
        <f t="shared" si="3"/>
        <v>680189.59</v>
      </c>
      <c r="AK32" s="27">
        <f t="shared" si="4"/>
        <v>1694335.81</v>
      </c>
      <c r="AL32" s="19">
        <f t="shared" si="5"/>
        <v>1694304.3</v>
      </c>
      <c r="AM32" s="32">
        <f t="shared" si="6"/>
        <v>31.510000000009313</v>
      </c>
    </row>
    <row r="33" spans="1:39" x14ac:dyDescent="0.2">
      <c r="A33" s="1" t="s">
        <v>429</v>
      </c>
      <c r="B33" s="1" t="s">
        <v>430</v>
      </c>
      <c r="C33" s="88">
        <v>5951</v>
      </c>
      <c r="D33" s="88" t="s">
        <v>1049</v>
      </c>
      <c r="E33" s="56" t="s">
        <v>1963</v>
      </c>
      <c r="F33" s="124">
        <v>515132.82</v>
      </c>
      <c r="G33" s="124">
        <v>106396.5</v>
      </c>
      <c r="H33" s="124">
        <v>719.95</v>
      </c>
      <c r="J33" s="56">
        <v>786079.76</v>
      </c>
      <c r="K33" s="56">
        <v>424866.08</v>
      </c>
      <c r="M33" s="125">
        <v>23046.36</v>
      </c>
      <c r="P33" s="56"/>
      <c r="Q33" s="56">
        <v>-403659.22</v>
      </c>
      <c r="R33" s="56"/>
      <c r="S33" s="56">
        <v>3631737.05</v>
      </c>
      <c r="U33" s="98">
        <v>1384777.64</v>
      </c>
      <c r="V33" s="98">
        <v>667171.66</v>
      </c>
      <c r="W33" s="98">
        <v>960.83</v>
      </c>
      <c r="Y33" s="98">
        <v>938003.6</v>
      </c>
      <c r="AA33" s="126">
        <v>1423583.6</v>
      </c>
      <c r="AE33" s="126">
        <v>748616.26</v>
      </c>
      <c r="AF33" s="126">
        <v>218810.4</v>
      </c>
      <c r="AH33" s="98">
        <f t="shared" si="1"/>
        <v>622249.27</v>
      </c>
      <c r="AI33" s="106">
        <f t="shared" si="2"/>
        <v>23046.36</v>
      </c>
      <c r="AJ33" s="26">
        <f t="shared" si="3"/>
        <v>599202.91</v>
      </c>
      <c r="AK33" s="27">
        <f t="shared" si="4"/>
        <v>2990913.73</v>
      </c>
      <c r="AL33" s="19">
        <f t="shared" si="5"/>
        <v>2391010.2600000002</v>
      </c>
      <c r="AM33" s="32">
        <f t="shared" si="6"/>
        <v>599903.46999999974</v>
      </c>
    </row>
    <row r="34" spans="1:39" x14ac:dyDescent="0.2">
      <c r="A34" s="1" t="s">
        <v>429</v>
      </c>
      <c r="B34" s="1" t="s">
        <v>430</v>
      </c>
      <c r="C34" s="88">
        <v>4528</v>
      </c>
      <c r="D34" s="88" t="s">
        <v>1050</v>
      </c>
      <c r="E34" s="56" t="s">
        <v>1964</v>
      </c>
      <c r="F34" s="124">
        <v>895372.95</v>
      </c>
      <c r="G34" s="124">
        <v>128560.5</v>
      </c>
      <c r="H34" s="124">
        <v>68907.86</v>
      </c>
      <c r="J34" s="56">
        <v>361746.63</v>
      </c>
      <c r="K34" s="56">
        <v>579654.41</v>
      </c>
      <c r="M34" s="125">
        <v>-27540</v>
      </c>
      <c r="P34" s="56"/>
      <c r="Q34" s="56"/>
      <c r="R34" s="56"/>
      <c r="S34" s="56">
        <v>669957.9</v>
      </c>
      <c r="U34" s="98">
        <v>1158351.6599999999</v>
      </c>
      <c r="V34" s="98">
        <v>635755.48</v>
      </c>
      <c r="W34" s="98">
        <v>1884.69</v>
      </c>
      <c r="Y34" s="98">
        <v>1113037.5</v>
      </c>
      <c r="AA34" s="126">
        <v>1556274.5</v>
      </c>
      <c r="AE34" s="126">
        <v>875471.08</v>
      </c>
      <c r="AF34" s="126">
        <v>124591.09</v>
      </c>
      <c r="AH34" s="98">
        <f t="shared" si="1"/>
        <v>1092841.31</v>
      </c>
      <c r="AI34" s="106">
        <f t="shared" si="2"/>
        <v>-27540</v>
      </c>
      <c r="AJ34" s="26">
        <f t="shared" si="3"/>
        <v>1120381.31</v>
      </c>
      <c r="AK34" s="27">
        <f t="shared" si="4"/>
        <v>2909029.33</v>
      </c>
      <c r="AL34" s="19">
        <f t="shared" si="5"/>
        <v>2556336.67</v>
      </c>
      <c r="AM34" s="32">
        <f t="shared" si="6"/>
        <v>352692.66000000015</v>
      </c>
    </row>
    <row r="35" spans="1:39" x14ac:dyDescent="0.2">
      <c r="A35" s="1" t="s">
        <v>429</v>
      </c>
      <c r="B35" s="1" t="s">
        <v>430</v>
      </c>
      <c r="C35" s="88">
        <v>5805</v>
      </c>
      <c r="D35" s="88" t="s">
        <v>1051</v>
      </c>
      <c r="E35" s="56" t="s">
        <v>1965</v>
      </c>
      <c r="F35" s="124">
        <v>996357.49</v>
      </c>
      <c r="G35" s="124">
        <v>162926.07</v>
      </c>
      <c r="H35" s="124">
        <v>20532.14</v>
      </c>
      <c r="J35" s="56">
        <v>697399.54</v>
      </c>
      <c r="K35" s="56">
        <v>657509.30000000005</v>
      </c>
      <c r="O35" s="125">
        <v>100000</v>
      </c>
      <c r="P35" s="56"/>
      <c r="Q35" s="56"/>
      <c r="R35" s="56"/>
      <c r="S35" s="56">
        <v>2501284.2200000002</v>
      </c>
      <c r="U35" s="98">
        <v>1146563.9099999999</v>
      </c>
      <c r="V35" s="98">
        <v>786865.97</v>
      </c>
      <c r="W35" s="98">
        <v>1320.5</v>
      </c>
      <c r="Y35" s="98">
        <v>951784.7</v>
      </c>
      <c r="Z35" s="98">
        <v>116200</v>
      </c>
      <c r="AA35" s="126">
        <v>1329004.7</v>
      </c>
      <c r="AE35" s="126">
        <v>988263.69</v>
      </c>
      <c r="AF35" s="126">
        <v>309790.67</v>
      </c>
      <c r="AH35" s="98">
        <f t="shared" si="1"/>
        <v>1179815.7</v>
      </c>
      <c r="AI35" s="106">
        <f t="shared" si="2"/>
        <v>100000</v>
      </c>
      <c r="AJ35" s="26">
        <f t="shared" si="3"/>
        <v>1079815.7</v>
      </c>
      <c r="AK35" s="27">
        <f t="shared" si="4"/>
        <v>3002735.08</v>
      </c>
      <c r="AL35" s="19">
        <f t="shared" si="5"/>
        <v>2627059.0599999996</v>
      </c>
      <c r="AM35" s="32">
        <f t="shared" si="6"/>
        <v>375676.02000000048</v>
      </c>
    </row>
    <row r="36" spans="1:39" x14ac:dyDescent="0.2">
      <c r="A36" s="1" t="s">
        <v>429</v>
      </c>
      <c r="B36" s="1" t="s">
        <v>430</v>
      </c>
      <c r="C36" s="88">
        <v>3290</v>
      </c>
      <c r="D36" s="88" t="s">
        <v>1052</v>
      </c>
      <c r="E36" s="56" t="s">
        <v>1966</v>
      </c>
      <c r="F36" s="124">
        <v>347122.14</v>
      </c>
      <c r="G36" s="124">
        <v>69027.600000000006</v>
      </c>
      <c r="H36" s="124">
        <v>360.8</v>
      </c>
      <c r="J36" s="56">
        <v>506303.41</v>
      </c>
      <c r="K36" s="56">
        <v>1287661.55</v>
      </c>
      <c r="P36" s="56"/>
      <c r="Q36" s="56">
        <v>-3423591.38</v>
      </c>
      <c r="R36" s="56"/>
      <c r="S36" s="56">
        <v>1692932.58</v>
      </c>
      <c r="U36" s="98">
        <v>863873.39</v>
      </c>
      <c r="V36" s="98">
        <v>610871.19999999995</v>
      </c>
      <c r="W36" s="98">
        <v>2433.6999999999998</v>
      </c>
      <c r="X36" s="98">
        <v>450</v>
      </c>
      <c r="Y36" s="98">
        <v>928502</v>
      </c>
      <c r="Z36" s="98">
        <v>884100</v>
      </c>
      <c r="AA36" s="126">
        <v>1329094</v>
      </c>
      <c r="AE36" s="126">
        <v>796307.88</v>
      </c>
      <c r="AF36" s="126">
        <v>184127.67</v>
      </c>
      <c r="AH36" s="98">
        <f t="shared" si="1"/>
        <v>416510.54</v>
      </c>
      <c r="AI36" s="106">
        <f t="shared" si="2"/>
        <v>0</v>
      </c>
      <c r="AJ36" s="26">
        <f t="shared" si="3"/>
        <v>416510.54</v>
      </c>
      <c r="AK36" s="27">
        <f t="shared" si="4"/>
        <v>3290230.29</v>
      </c>
      <c r="AL36" s="19">
        <f t="shared" si="5"/>
        <v>2309529.5499999998</v>
      </c>
      <c r="AM36" s="32">
        <f t="shared" si="6"/>
        <v>980700.74000000022</v>
      </c>
    </row>
    <row r="37" spans="1:39" x14ac:dyDescent="0.2">
      <c r="A37" s="1" t="s">
        <v>429</v>
      </c>
      <c r="B37" s="1" t="s">
        <v>430</v>
      </c>
      <c r="C37" s="88">
        <v>5014</v>
      </c>
      <c r="D37" s="88" t="s">
        <v>1053</v>
      </c>
      <c r="E37" s="56" t="s">
        <v>1967</v>
      </c>
      <c r="F37" s="124">
        <v>357791.34</v>
      </c>
      <c r="G37" s="124">
        <v>283818.46999999997</v>
      </c>
      <c r="H37" s="124">
        <v>14950</v>
      </c>
      <c r="J37" s="56">
        <v>1409323.99</v>
      </c>
      <c r="K37" s="56">
        <v>692903.65</v>
      </c>
      <c r="M37" s="125">
        <v>-24708</v>
      </c>
      <c r="P37" s="56"/>
      <c r="Q37" s="56"/>
      <c r="R37" s="56"/>
      <c r="S37" s="56"/>
      <c r="U37" s="98">
        <v>1369863.51</v>
      </c>
      <c r="V37" s="98">
        <v>666895.11</v>
      </c>
      <c r="W37" s="98">
        <v>965.79</v>
      </c>
      <c r="Y37" s="98">
        <v>1385056.5</v>
      </c>
      <c r="AA37" s="126">
        <v>1542140.5</v>
      </c>
      <c r="AE37" s="126">
        <v>1011795.62</v>
      </c>
      <c r="AF37" s="126">
        <v>271249.61</v>
      </c>
      <c r="AH37" s="98">
        <f t="shared" si="1"/>
        <v>656559.81000000006</v>
      </c>
      <c r="AI37" s="106">
        <f t="shared" si="2"/>
        <v>-24708</v>
      </c>
      <c r="AJ37" s="26">
        <f t="shared" si="3"/>
        <v>681267.81</v>
      </c>
      <c r="AK37" s="27">
        <f t="shared" si="4"/>
        <v>3422780.91</v>
      </c>
      <c r="AL37" s="19">
        <f t="shared" si="5"/>
        <v>2825185.73</v>
      </c>
      <c r="AM37" s="32">
        <f t="shared" si="6"/>
        <v>597595.18000000017</v>
      </c>
    </row>
    <row r="38" spans="1:39" x14ac:dyDescent="0.2">
      <c r="A38" s="1" t="s">
        <v>429</v>
      </c>
      <c r="B38" s="1" t="s">
        <v>430</v>
      </c>
      <c r="C38" s="88">
        <v>4611</v>
      </c>
      <c r="D38" s="88" t="s">
        <v>1054</v>
      </c>
      <c r="E38" s="56" t="s">
        <v>1968</v>
      </c>
      <c r="F38" s="124">
        <v>528392.57999999996</v>
      </c>
      <c r="G38" s="124">
        <v>194177.25</v>
      </c>
      <c r="H38" s="124">
        <v>800.41</v>
      </c>
      <c r="J38" s="56">
        <v>1304877.3700000001</v>
      </c>
      <c r="K38" s="56">
        <v>461577.18</v>
      </c>
      <c r="P38" s="56"/>
      <c r="Q38" s="56"/>
      <c r="R38" s="56"/>
      <c r="S38" s="56"/>
      <c r="U38" s="98">
        <v>863042.48</v>
      </c>
      <c r="V38" s="98">
        <v>302545.74</v>
      </c>
      <c r="W38" s="98">
        <v>1298.7</v>
      </c>
      <c r="Y38" s="98">
        <v>1101049.3</v>
      </c>
      <c r="Z38" s="98">
        <v>8750</v>
      </c>
      <c r="AA38" s="126">
        <v>1472243.3</v>
      </c>
      <c r="AE38" s="126">
        <v>773384.16</v>
      </c>
      <c r="AF38" s="126">
        <v>119916.83</v>
      </c>
      <c r="AH38" s="98">
        <f t="shared" si="1"/>
        <v>723370.24</v>
      </c>
      <c r="AI38" s="106">
        <f t="shared" si="2"/>
        <v>0</v>
      </c>
      <c r="AJ38" s="26">
        <f t="shared" si="3"/>
        <v>723370.24</v>
      </c>
      <c r="AK38" s="27">
        <f t="shared" si="4"/>
        <v>2276686.2199999997</v>
      </c>
      <c r="AL38" s="19">
        <f t="shared" si="5"/>
        <v>2365544.29</v>
      </c>
      <c r="AM38" s="32">
        <f t="shared" si="6"/>
        <v>-88858.070000000298</v>
      </c>
    </row>
    <row r="39" spans="1:39" x14ac:dyDescent="0.2">
      <c r="A39" s="1" t="s">
        <v>433</v>
      </c>
      <c r="B39" s="1" t="s">
        <v>434</v>
      </c>
      <c r="C39" s="88">
        <v>2051</v>
      </c>
      <c r="D39" s="88" t="s">
        <v>1055</v>
      </c>
      <c r="E39" s="56" t="s">
        <v>1969</v>
      </c>
      <c r="F39" s="124">
        <v>722061.55</v>
      </c>
      <c r="G39" s="124">
        <v>34500</v>
      </c>
      <c r="H39" s="124">
        <v>89848.7</v>
      </c>
      <c r="J39" s="56">
        <v>473813.84</v>
      </c>
      <c r="K39" s="56">
        <v>105812.29</v>
      </c>
      <c r="L39" s="125">
        <v>15218</v>
      </c>
      <c r="M39" s="125">
        <v>7700</v>
      </c>
      <c r="O39" s="125">
        <v>524537.94999999995</v>
      </c>
      <c r="P39" s="56">
        <v>61231.63</v>
      </c>
      <c r="Q39" s="56"/>
      <c r="R39" s="56"/>
      <c r="S39" s="56">
        <v>1814650.86</v>
      </c>
      <c r="U39" s="98">
        <v>797057.35</v>
      </c>
      <c r="V39" s="98">
        <v>3292</v>
      </c>
      <c r="Y39" s="98">
        <v>1419445.8</v>
      </c>
      <c r="Z39" s="98">
        <v>114200</v>
      </c>
      <c r="AA39" s="126">
        <v>1728005.8</v>
      </c>
      <c r="AC39" s="126">
        <v>32820</v>
      </c>
      <c r="AE39" s="126">
        <v>516298.54</v>
      </c>
      <c r="AF39" s="126">
        <v>124307.84</v>
      </c>
      <c r="AH39" s="98">
        <f t="shared" si="1"/>
        <v>846410.25</v>
      </c>
      <c r="AI39" s="106">
        <f t="shared" si="2"/>
        <v>547455.94999999995</v>
      </c>
      <c r="AJ39" s="26">
        <f t="shared" si="3"/>
        <v>298954.30000000005</v>
      </c>
      <c r="AK39" s="27">
        <f t="shared" si="4"/>
        <v>2333995.15</v>
      </c>
      <c r="AL39" s="19">
        <f t="shared" si="5"/>
        <v>2401432.1799999997</v>
      </c>
      <c r="AM39" s="32">
        <f t="shared" si="6"/>
        <v>-67437.029999999795</v>
      </c>
    </row>
    <row r="40" spans="1:39" x14ac:dyDescent="0.2">
      <c r="A40" s="1" t="s">
        <v>433</v>
      </c>
      <c r="B40" s="1" t="s">
        <v>434</v>
      </c>
      <c r="C40" s="88">
        <v>1787</v>
      </c>
      <c r="D40" s="88" t="s">
        <v>1056</v>
      </c>
      <c r="E40" s="56" t="s">
        <v>1970</v>
      </c>
      <c r="F40" s="124">
        <v>273977.93</v>
      </c>
      <c r="G40" s="124">
        <v>4400</v>
      </c>
      <c r="H40" s="124">
        <v>66317</v>
      </c>
      <c r="J40" s="56">
        <v>812294.99</v>
      </c>
      <c r="K40" s="56">
        <v>230987.07</v>
      </c>
      <c r="L40" s="125">
        <v>9231</v>
      </c>
      <c r="M40" s="125">
        <v>9000</v>
      </c>
      <c r="O40" s="125">
        <v>320356.87</v>
      </c>
      <c r="P40" s="56">
        <v>11000.16</v>
      </c>
      <c r="Q40" s="56"/>
      <c r="R40" s="56">
        <v>56483.519999999997</v>
      </c>
      <c r="S40" s="56">
        <v>1633793.05</v>
      </c>
      <c r="U40" s="98">
        <v>941191.98</v>
      </c>
      <c r="V40" s="98">
        <v>28999.8</v>
      </c>
      <c r="W40" s="98">
        <v>202.42</v>
      </c>
      <c r="Y40" s="98">
        <v>1377665.8</v>
      </c>
      <c r="Z40" s="98">
        <v>186000</v>
      </c>
      <c r="AA40" s="126">
        <v>1736225.8</v>
      </c>
      <c r="AE40" s="126">
        <v>663117.61</v>
      </c>
      <c r="AF40" s="126">
        <v>170345.52</v>
      </c>
      <c r="AH40" s="98">
        <f t="shared" si="1"/>
        <v>344694.93</v>
      </c>
      <c r="AI40" s="106">
        <f t="shared" si="2"/>
        <v>338587.87</v>
      </c>
      <c r="AJ40" s="26">
        <f t="shared" si="3"/>
        <v>6107.0599999999977</v>
      </c>
      <c r="AK40" s="27">
        <f t="shared" si="4"/>
        <v>2534060</v>
      </c>
      <c r="AL40" s="19">
        <f t="shared" si="5"/>
        <v>2569688.9300000002</v>
      </c>
      <c r="AM40" s="32">
        <f t="shared" si="6"/>
        <v>-35628.930000000168</v>
      </c>
    </row>
    <row r="41" spans="1:39" x14ac:dyDescent="0.2">
      <c r="A41" s="1" t="s">
        <v>433</v>
      </c>
      <c r="B41" s="1" t="s">
        <v>434</v>
      </c>
      <c r="C41" s="88">
        <v>2904</v>
      </c>
      <c r="D41" s="88" t="s">
        <v>1057</v>
      </c>
      <c r="E41" s="56" t="s">
        <v>1971</v>
      </c>
      <c r="F41" s="124">
        <v>580419.25</v>
      </c>
      <c r="G41" s="124">
        <v>28800</v>
      </c>
      <c r="H41" s="124">
        <v>53403.74</v>
      </c>
      <c r="J41" s="56">
        <v>1137199.83</v>
      </c>
      <c r="K41" s="56">
        <v>540797.12</v>
      </c>
      <c r="L41" s="125">
        <v>6272</v>
      </c>
      <c r="M41" s="125">
        <v>12250</v>
      </c>
      <c r="O41" s="125">
        <v>0</v>
      </c>
      <c r="P41" s="56"/>
      <c r="Q41" s="56"/>
      <c r="R41" s="56">
        <v>-179774.66</v>
      </c>
      <c r="S41" s="56">
        <v>174893.33</v>
      </c>
      <c r="U41" s="98">
        <v>762310.46</v>
      </c>
      <c r="V41" s="98">
        <v>10000</v>
      </c>
      <c r="W41" s="98">
        <v>1446.09</v>
      </c>
      <c r="Y41" s="98">
        <v>1042546</v>
      </c>
      <c r="Z41" s="98">
        <v>121000</v>
      </c>
      <c r="AA41" s="126">
        <v>1304703</v>
      </c>
      <c r="AE41" s="126">
        <v>479775.84</v>
      </c>
      <c r="AF41" s="126">
        <v>255740.63</v>
      </c>
      <c r="AH41" s="98">
        <f t="shared" si="1"/>
        <v>662622.99</v>
      </c>
      <c r="AI41" s="106">
        <f t="shared" si="2"/>
        <v>18522</v>
      </c>
      <c r="AJ41" s="26">
        <f t="shared" si="3"/>
        <v>644100.99</v>
      </c>
      <c r="AK41" s="27">
        <f t="shared" si="4"/>
        <v>1937302.5499999998</v>
      </c>
      <c r="AL41" s="19">
        <f t="shared" si="5"/>
        <v>2040219.4700000002</v>
      </c>
      <c r="AM41" s="32">
        <f t="shared" si="6"/>
        <v>-102916.92000000039</v>
      </c>
    </row>
    <row r="42" spans="1:39" x14ac:dyDescent="0.2">
      <c r="A42" s="1" t="s">
        <v>433</v>
      </c>
      <c r="B42" s="1" t="s">
        <v>434</v>
      </c>
      <c r="C42" s="88">
        <v>3978</v>
      </c>
      <c r="D42" s="88" t="s">
        <v>1058</v>
      </c>
      <c r="E42" s="56" t="s">
        <v>1972</v>
      </c>
      <c r="F42" s="124">
        <v>1770530.07</v>
      </c>
      <c r="G42" s="124">
        <v>0</v>
      </c>
      <c r="H42" s="124">
        <v>65572</v>
      </c>
      <c r="J42" s="56">
        <v>1369413.24</v>
      </c>
      <c r="K42" s="56">
        <v>402690.81</v>
      </c>
      <c r="L42" s="125">
        <v>46388</v>
      </c>
      <c r="M42" s="125">
        <v>10390</v>
      </c>
      <c r="O42" s="125">
        <v>1268051.1299999999</v>
      </c>
      <c r="P42" s="56">
        <v>54000</v>
      </c>
      <c r="Q42" s="56"/>
      <c r="R42" s="56">
        <v>-288380.88</v>
      </c>
      <c r="S42" s="56">
        <v>1781475.04</v>
      </c>
      <c r="U42" s="98">
        <v>1384038.67</v>
      </c>
      <c r="V42" s="98">
        <v>463500</v>
      </c>
      <c r="Y42" s="98">
        <v>1829813.4</v>
      </c>
      <c r="Z42" s="98">
        <v>176300</v>
      </c>
      <c r="AA42" s="126">
        <v>2156158.4</v>
      </c>
      <c r="AE42" s="126">
        <v>1095335.48</v>
      </c>
      <c r="AF42" s="126">
        <v>237230.66</v>
      </c>
      <c r="AH42" s="98">
        <f t="shared" si="1"/>
        <v>1836102.07</v>
      </c>
      <c r="AI42" s="106">
        <f t="shared" si="2"/>
        <v>1324829.1299999999</v>
      </c>
      <c r="AJ42" s="26">
        <f t="shared" si="3"/>
        <v>511272.94000000018</v>
      </c>
      <c r="AK42" s="27">
        <f t="shared" si="4"/>
        <v>3853652.07</v>
      </c>
      <c r="AL42" s="19">
        <f t="shared" si="5"/>
        <v>3488724.54</v>
      </c>
      <c r="AM42" s="32">
        <f t="shared" si="6"/>
        <v>364927.5299999998</v>
      </c>
    </row>
    <row r="43" spans="1:39" x14ac:dyDescent="0.2">
      <c r="A43" s="1" t="s">
        <v>433</v>
      </c>
      <c r="B43" s="1" t="s">
        <v>434</v>
      </c>
      <c r="C43" s="88">
        <v>3763</v>
      </c>
      <c r="D43" s="88" t="s">
        <v>1059</v>
      </c>
      <c r="E43" s="56" t="s">
        <v>1973</v>
      </c>
      <c r="F43" s="124">
        <v>351430.75</v>
      </c>
      <c r="G43" s="124">
        <v>22100</v>
      </c>
      <c r="H43" s="124">
        <v>28581.81</v>
      </c>
      <c r="J43" s="56">
        <v>399012.37</v>
      </c>
      <c r="K43" s="56">
        <v>275623.93</v>
      </c>
      <c r="L43" s="125">
        <v>31349</v>
      </c>
      <c r="M43" s="125">
        <v>10175</v>
      </c>
      <c r="O43" s="125">
        <v>573.72</v>
      </c>
      <c r="P43" s="56"/>
      <c r="Q43" s="56"/>
      <c r="R43" s="56">
        <v>-598288.23</v>
      </c>
      <c r="S43" s="56">
        <v>1769380.27</v>
      </c>
      <c r="U43" s="98">
        <v>1397462.59</v>
      </c>
      <c r="W43" s="98">
        <v>747.53</v>
      </c>
      <c r="Y43" s="98">
        <v>1767111.6</v>
      </c>
      <c r="Z43" s="98">
        <v>200100</v>
      </c>
      <c r="AA43" s="126">
        <v>2310131.6</v>
      </c>
      <c r="AE43" s="126">
        <v>841901.75</v>
      </c>
      <c r="AF43" s="126">
        <v>173355.53</v>
      </c>
      <c r="AH43" s="98">
        <f t="shared" si="1"/>
        <v>402112.56</v>
      </c>
      <c r="AI43" s="106">
        <f t="shared" si="2"/>
        <v>42097.72</v>
      </c>
      <c r="AJ43" s="26">
        <f t="shared" si="3"/>
        <v>360014.83999999997</v>
      </c>
      <c r="AK43" s="27">
        <f t="shared" si="4"/>
        <v>3365421.72</v>
      </c>
      <c r="AL43" s="19">
        <f t="shared" si="5"/>
        <v>3325388.88</v>
      </c>
      <c r="AM43" s="32">
        <f t="shared" si="6"/>
        <v>40032.840000000317</v>
      </c>
    </row>
    <row r="44" spans="1:39" x14ac:dyDescent="0.2">
      <c r="A44" s="1" t="s">
        <v>433</v>
      </c>
      <c r="B44" s="1" t="s">
        <v>434</v>
      </c>
      <c r="C44" s="88">
        <v>973</v>
      </c>
      <c r="D44" s="88" t="s">
        <v>1060</v>
      </c>
      <c r="E44" s="56" t="s">
        <v>1974</v>
      </c>
      <c r="F44" s="124">
        <v>45120.24</v>
      </c>
      <c r="G44" s="124">
        <v>0</v>
      </c>
      <c r="H44" s="124">
        <v>42354</v>
      </c>
      <c r="J44" s="56">
        <v>1216140.24</v>
      </c>
      <c r="K44" s="56">
        <v>173300.06</v>
      </c>
      <c r="L44" s="125">
        <v>9899</v>
      </c>
      <c r="M44" s="125">
        <v>10918</v>
      </c>
      <c r="P44" s="56">
        <v>5298.5</v>
      </c>
      <c r="Q44" s="56"/>
      <c r="R44" s="56"/>
      <c r="S44" s="56">
        <v>2854151.72</v>
      </c>
      <c r="U44" s="98">
        <v>654604.55000000005</v>
      </c>
      <c r="V44" s="98">
        <v>25866.48</v>
      </c>
      <c r="W44" s="98">
        <v>138.04</v>
      </c>
      <c r="Y44" s="98">
        <v>1196364</v>
      </c>
      <c r="Z44" s="98">
        <v>100400</v>
      </c>
      <c r="AA44" s="126">
        <v>1517924</v>
      </c>
      <c r="AE44" s="126">
        <v>389431.58</v>
      </c>
      <c r="AF44" s="126">
        <v>208309.84</v>
      </c>
      <c r="AH44" s="98">
        <f t="shared" si="1"/>
        <v>87474.239999999991</v>
      </c>
      <c r="AI44" s="106">
        <f t="shared" si="2"/>
        <v>20817</v>
      </c>
      <c r="AJ44" s="26">
        <f t="shared" si="3"/>
        <v>66657.239999999991</v>
      </c>
      <c r="AK44" s="27">
        <f t="shared" si="4"/>
        <v>1977373.07</v>
      </c>
      <c r="AL44" s="19">
        <f t="shared" si="5"/>
        <v>2115665.42</v>
      </c>
      <c r="AM44" s="32">
        <f t="shared" si="6"/>
        <v>-138292.34999999986</v>
      </c>
    </row>
    <row r="45" spans="1:39" x14ac:dyDescent="0.2">
      <c r="A45" s="1" t="s">
        <v>433</v>
      </c>
      <c r="B45" s="1" t="s">
        <v>434</v>
      </c>
      <c r="C45" s="88">
        <v>4069</v>
      </c>
      <c r="D45" s="88" t="s">
        <v>1061</v>
      </c>
      <c r="E45" s="56" t="s">
        <v>1975</v>
      </c>
      <c r="F45" s="124">
        <v>254343.79</v>
      </c>
      <c r="G45" s="124">
        <v>7800</v>
      </c>
      <c r="H45" s="124">
        <v>17600</v>
      </c>
      <c r="J45" s="56">
        <v>518879.61</v>
      </c>
      <c r="K45" s="56">
        <v>192385.58</v>
      </c>
      <c r="L45" s="125">
        <v>7085</v>
      </c>
      <c r="M45" s="125">
        <v>9100</v>
      </c>
      <c r="O45" s="125">
        <v>0</v>
      </c>
      <c r="P45" s="56"/>
      <c r="Q45" s="56"/>
      <c r="R45" s="56">
        <v>17632.43</v>
      </c>
      <c r="S45" s="56">
        <v>1653756.5</v>
      </c>
      <c r="U45" s="98">
        <v>1211744.96</v>
      </c>
      <c r="W45" s="98">
        <v>537.11</v>
      </c>
      <c r="Y45" s="98">
        <v>730360</v>
      </c>
      <c r="Z45" s="98">
        <v>107100</v>
      </c>
      <c r="AA45" s="126">
        <v>1273100</v>
      </c>
      <c r="AE45" s="126">
        <v>561458.32999999996</v>
      </c>
      <c r="AF45" s="126">
        <v>168285.72</v>
      </c>
      <c r="AH45" s="98">
        <f t="shared" si="1"/>
        <v>279743.79000000004</v>
      </c>
      <c r="AI45" s="106">
        <f t="shared" si="2"/>
        <v>16185</v>
      </c>
      <c r="AJ45" s="26">
        <f t="shared" si="3"/>
        <v>263558.79000000004</v>
      </c>
      <c r="AK45" s="27">
        <f t="shared" si="4"/>
        <v>2049742.07</v>
      </c>
      <c r="AL45" s="19">
        <f t="shared" si="5"/>
        <v>2002844.05</v>
      </c>
      <c r="AM45" s="32">
        <f t="shared" si="6"/>
        <v>46898.020000000019</v>
      </c>
    </row>
    <row r="46" spans="1:39" x14ac:dyDescent="0.2">
      <c r="A46" s="1" t="s">
        <v>433</v>
      </c>
      <c r="B46" s="1" t="s">
        <v>434</v>
      </c>
      <c r="C46" s="88">
        <v>5012</v>
      </c>
      <c r="D46" s="88" t="s">
        <v>1062</v>
      </c>
      <c r="E46" s="56" t="s">
        <v>1976</v>
      </c>
      <c r="F46" s="124">
        <v>28798.400000000001</v>
      </c>
      <c r="G46" s="124">
        <v>149508.37</v>
      </c>
      <c r="H46" s="124">
        <v>41770.14</v>
      </c>
      <c r="J46" s="56">
        <v>884245.75</v>
      </c>
      <c r="K46" s="56">
        <v>336431.27</v>
      </c>
      <c r="L46" s="125">
        <v>8090</v>
      </c>
      <c r="M46" s="125">
        <v>83285</v>
      </c>
      <c r="O46" s="125">
        <v>22500</v>
      </c>
      <c r="P46" s="56"/>
      <c r="Q46" s="56"/>
      <c r="R46" s="56">
        <v>126788</v>
      </c>
      <c r="S46" s="56">
        <v>1474437.8</v>
      </c>
      <c r="U46" s="98">
        <v>766406.36</v>
      </c>
      <c r="W46" s="98">
        <v>361.23</v>
      </c>
      <c r="Y46" s="98">
        <v>792392</v>
      </c>
      <c r="Z46" s="98">
        <v>68400</v>
      </c>
      <c r="AA46" s="126">
        <v>1168860</v>
      </c>
      <c r="AE46" s="126">
        <v>503709.61</v>
      </c>
      <c r="AF46" s="126">
        <v>179076.77</v>
      </c>
      <c r="AH46" s="98">
        <f t="shared" si="1"/>
        <v>220076.90999999997</v>
      </c>
      <c r="AI46" s="106">
        <f t="shared" si="2"/>
        <v>113875</v>
      </c>
      <c r="AJ46" s="26">
        <f t="shared" si="3"/>
        <v>106201.90999999997</v>
      </c>
      <c r="AK46" s="27">
        <f t="shared" si="4"/>
        <v>1627559.5899999999</v>
      </c>
      <c r="AL46" s="19">
        <f t="shared" si="5"/>
        <v>1851646.38</v>
      </c>
      <c r="AM46" s="32">
        <f t="shared" si="6"/>
        <v>-224086.79000000004</v>
      </c>
    </row>
    <row r="47" spans="1:39" x14ac:dyDescent="0.2">
      <c r="A47" s="1" t="s">
        <v>433</v>
      </c>
      <c r="B47" s="1" t="s">
        <v>434</v>
      </c>
      <c r="C47" s="88">
        <v>5988</v>
      </c>
      <c r="D47" s="88" t="s">
        <v>1063</v>
      </c>
      <c r="E47" s="56" t="s">
        <v>1977</v>
      </c>
      <c r="F47" s="124">
        <v>540016.54</v>
      </c>
      <c r="G47" s="124">
        <v>37963.56</v>
      </c>
      <c r="H47" s="124">
        <v>22227.9</v>
      </c>
      <c r="J47" s="56">
        <v>1297348.22</v>
      </c>
      <c r="K47" s="56">
        <v>264330.98</v>
      </c>
      <c r="L47" s="125">
        <v>42570</v>
      </c>
      <c r="M47" s="125">
        <v>11275</v>
      </c>
      <c r="O47" s="125">
        <v>183</v>
      </c>
      <c r="P47" s="56"/>
      <c r="Q47" s="56"/>
      <c r="R47" s="56">
        <v>-96991</v>
      </c>
      <c r="S47" s="56">
        <v>2017007.85</v>
      </c>
      <c r="U47" s="98">
        <v>1522373.52</v>
      </c>
      <c r="V47" s="98">
        <v>410400</v>
      </c>
      <c r="W47" s="98">
        <v>0</v>
      </c>
      <c r="Y47" s="98">
        <v>907243</v>
      </c>
      <c r="Z47" s="98">
        <v>73050</v>
      </c>
      <c r="AA47" s="126">
        <v>1442952</v>
      </c>
      <c r="AE47" s="126">
        <v>810017.98</v>
      </c>
      <c r="AF47" s="126">
        <v>204580.41</v>
      </c>
      <c r="AH47" s="98">
        <f t="shared" si="1"/>
        <v>600208.00000000012</v>
      </c>
      <c r="AI47" s="106">
        <f t="shared" si="2"/>
        <v>54028</v>
      </c>
      <c r="AJ47" s="26">
        <f t="shared" si="3"/>
        <v>546180.00000000012</v>
      </c>
      <c r="AK47" s="27">
        <f t="shared" si="4"/>
        <v>2913066.52</v>
      </c>
      <c r="AL47" s="19">
        <f t="shared" si="5"/>
        <v>2457550.39</v>
      </c>
      <c r="AM47" s="32">
        <f t="shared" si="6"/>
        <v>455516.12999999989</v>
      </c>
    </row>
    <row r="48" spans="1:39" x14ac:dyDescent="0.2">
      <c r="A48" s="1" t="s">
        <v>433</v>
      </c>
      <c r="B48" s="1" t="s">
        <v>434</v>
      </c>
      <c r="C48" s="88">
        <v>2518</v>
      </c>
      <c r="D48" s="88" t="s">
        <v>1064</v>
      </c>
      <c r="E48" s="56" t="s">
        <v>1978</v>
      </c>
      <c r="F48" s="124">
        <v>304392.92</v>
      </c>
      <c r="G48" s="124">
        <v>0</v>
      </c>
      <c r="H48" s="124">
        <v>31076.799999999999</v>
      </c>
      <c r="J48" s="56">
        <v>1371183.14</v>
      </c>
      <c r="K48" s="56">
        <v>203990.07</v>
      </c>
      <c r="L48" s="125">
        <v>5639</v>
      </c>
      <c r="M48" s="125">
        <v>7150</v>
      </c>
      <c r="P48" s="56"/>
      <c r="Q48" s="56"/>
      <c r="R48" s="56">
        <v>745.05</v>
      </c>
      <c r="S48" s="56">
        <v>216270.07999999999</v>
      </c>
      <c r="U48" s="98">
        <v>668726.68000000005</v>
      </c>
      <c r="V48" s="98">
        <v>213475</v>
      </c>
      <c r="W48" s="98">
        <v>444.68</v>
      </c>
      <c r="Y48" s="98">
        <v>921080</v>
      </c>
      <c r="Z48" s="98">
        <v>116700</v>
      </c>
      <c r="AA48" s="126">
        <v>1220172</v>
      </c>
      <c r="AE48" s="126">
        <v>630545.05000000005</v>
      </c>
      <c r="AF48" s="126">
        <v>177262.56</v>
      </c>
      <c r="AH48" s="98">
        <f t="shared" si="1"/>
        <v>335469.71999999997</v>
      </c>
      <c r="AI48" s="106">
        <f t="shared" si="2"/>
        <v>12789</v>
      </c>
      <c r="AJ48" s="26">
        <f t="shared" si="3"/>
        <v>322680.71999999997</v>
      </c>
      <c r="AK48" s="27">
        <f t="shared" si="4"/>
        <v>1920426.36</v>
      </c>
      <c r="AL48" s="19">
        <f t="shared" si="5"/>
        <v>2027979.61</v>
      </c>
      <c r="AM48" s="32">
        <f t="shared" si="6"/>
        <v>-107553.25</v>
      </c>
    </row>
    <row r="49" spans="1:39" x14ac:dyDescent="0.2">
      <c r="A49" s="1" t="s">
        <v>433</v>
      </c>
      <c r="B49" s="1" t="s">
        <v>434</v>
      </c>
      <c r="C49" s="88">
        <v>5747</v>
      </c>
      <c r="D49" s="88" t="s">
        <v>1065</v>
      </c>
      <c r="E49" s="56" t="s">
        <v>1979</v>
      </c>
      <c r="F49" s="124">
        <v>515239.54</v>
      </c>
      <c r="G49" s="124">
        <v>0</v>
      </c>
      <c r="H49" s="124">
        <v>62727</v>
      </c>
      <c r="J49" s="56">
        <v>1407384.29</v>
      </c>
      <c r="K49" s="56">
        <v>329541.40000000002</v>
      </c>
      <c r="L49" s="125">
        <v>15071</v>
      </c>
      <c r="M49" s="125">
        <v>7700</v>
      </c>
      <c r="P49" s="56">
        <v>205083.37</v>
      </c>
      <c r="Q49" s="56"/>
      <c r="R49" s="56"/>
      <c r="S49" s="56">
        <v>2076002.99</v>
      </c>
      <c r="U49" s="98">
        <v>2078117.61</v>
      </c>
      <c r="V49" s="98">
        <v>4583.3</v>
      </c>
      <c r="W49" s="98">
        <v>721.81</v>
      </c>
      <c r="Y49" s="98">
        <v>1310425.5</v>
      </c>
      <c r="Z49" s="98">
        <v>108200</v>
      </c>
      <c r="AA49" s="126">
        <v>2099602.5</v>
      </c>
      <c r="AE49" s="126">
        <v>924738.98</v>
      </c>
      <c r="AF49" s="126">
        <v>222395.2</v>
      </c>
      <c r="AH49" s="98">
        <f t="shared" si="1"/>
        <v>577966.54</v>
      </c>
      <c r="AI49" s="106">
        <f t="shared" si="2"/>
        <v>22771</v>
      </c>
      <c r="AJ49" s="26">
        <f t="shared" si="3"/>
        <v>555195.54</v>
      </c>
      <c r="AK49" s="27">
        <f t="shared" si="4"/>
        <v>3502048.22</v>
      </c>
      <c r="AL49" s="19">
        <f t="shared" si="5"/>
        <v>3246736.68</v>
      </c>
      <c r="AM49" s="32">
        <f t="shared" si="6"/>
        <v>255311.54000000004</v>
      </c>
    </row>
    <row r="50" spans="1:39" x14ac:dyDescent="0.2">
      <c r="A50" s="1" t="s">
        <v>433</v>
      </c>
      <c r="B50" s="1" t="s">
        <v>434</v>
      </c>
      <c r="C50" s="88">
        <v>3454</v>
      </c>
      <c r="D50" s="88" t="s">
        <v>1066</v>
      </c>
      <c r="E50" s="56" t="s">
        <v>1980</v>
      </c>
      <c r="F50" s="124">
        <v>325183.48</v>
      </c>
      <c r="G50" s="124">
        <v>32630</v>
      </c>
      <c r="H50" s="124">
        <v>31209.55</v>
      </c>
      <c r="J50" s="56">
        <v>786046.37</v>
      </c>
      <c r="K50" s="56">
        <v>267958.21000000002</v>
      </c>
      <c r="L50" s="125">
        <v>9310</v>
      </c>
      <c r="M50" s="125">
        <v>19750</v>
      </c>
      <c r="O50" s="125">
        <v>0</v>
      </c>
      <c r="P50" s="56"/>
      <c r="Q50" s="56"/>
      <c r="R50" s="56">
        <v>1645.73</v>
      </c>
      <c r="S50" s="56">
        <v>2700044.99</v>
      </c>
      <c r="U50" s="98">
        <v>1420244.73</v>
      </c>
      <c r="V50" s="98">
        <v>165225</v>
      </c>
      <c r="Y50" s="98">
        <v>725278</v>
      </c>
      <c r="Z50" s="98">
        <v>87900</v>
      </c>
      <c r="AA50" s="126">
        <v>1300818</v>
      </c>
      <c r="AE50" s="126">
        <v>608781.43000000005</v>
      </c>
      <c r="AF50" s="126">
        <v>256166.43</v>
      </c>
      <c r="AH50" s="98">
        <f t="shared" si="1"/>
        <v>389023.02999999997</v>
      </c>
      <c r="AI50" s="106">
        <f t="shared" si="2"/>
        <v>29060</v>
      </c>
      <c r="AJ50" s="26">
        <f t="shared" si="3"/>
        <v>359963.02999999997</v>
      </c>
      <c r="AK50" s="27">
        <f t="shared" si="4"/>
        <v>2398647.73</v>
      </c>
      <c r="AL50" s="19">
        <f t="shared" si="5"/>
        <v>2165765.8600000003</v>
      </c>
      <c r="AM50" s="32">
        <f t="shared" si="6"/>
        <v>232881.86999999965</v>
      </c>
    </row>
    <row r="51" spans="1:39" x14ac:dyDescent="0.2">
      <c r="A51" s="1" t="s">
        <v>433</v>
      </c>
      <c r="B51" s="1" t="s">
        <v>434</v>
      </c>
      <c r="C51" s="88">
        <v>3787</v>
      </c>
      <c r="D51" s="88" t="s">
        <v>1067</v>
      </c>
      <c r="E51" s="56" t="s">
        <v>1981</v>
      </c>
      <c r="F51" s="124">
        <v>329822.89</v>
      </c>
      <c r="G51" s="124">
        <v>0</v>
      </c>
      <c r="H51" s="124">
        <v>23902</v>
      </c>
      <c r="J51" s="56">
        <v>914637.77</v>
      </c>
      <c r="K51" s="56">
        <v>186655.67</v>
      </c>
      <c r="L51" s="125">
        <v>6213</v>
      </c>
      <c r="M51" s="125">
        <v>7700</v>
      </c>
      <c r="P51" s="56">
        <v>56594.51</v>
      </c>
      <c r="Q51" s="56"/>
      <c r="R51" s="56">
        <v>-278017.2</v>
      </c>
      <c r="S51" s="56">
        <v>1671717.03</v>
      </c>
      <c r="U51" s="98">
        <v>1510141.35</v>
      </c>
      <c r="V51" s="98">
        <v>163973.04</v>
      </c>
      <c r="Y51" s="98">
        <v>945076</v>
      </c>
      <c r="Z51" s="98">
        <v>113900</v>
      </c>
      <c r="AA51" s="126">
        <v>1429253</v>
      </c>
      <c r="AE51" s="126">
        <v>1062977.8999999999</v>
      </c>
      <c r="AF51" s="126">
        <v>183479.91</v>
      </c>
      <c r="AH51" s="98">
        <f t="shared" si="1"/>
        <v>353724.89</v>
      </c>
      <c r="AI51" s="106">
        <f t="shared" si="2"/>
        <v>13913</v>
      </c>
      <c r="AJ51" s="26">
        <f t="shared" si="3"/>
        <v>339811.89</v>
      </c>
      <c r="AK51" s="27">
        <f t="shared" si="4"/>
        <v>2733090.39</v>
      </c>
      <c r="AL51" s="19">
        <f t="shared" si="5"/>
        <v>2675710.81</v>
      </c>
      <c r="AM51" s="32">
        <f t="shared" si="6"/>
        <v>57379.580000000075</v>
      </c>
    </row>
    <row r="52" spans="1:39" x14ac:dyDescent="0.2">
      <c r="A52" s="1" t="s">
        <v>433</v>
      </c>
      <c r="B52" s="1" t="s">
        <v>434</v>
      </c>
      <c r="C52" s="88">
        <v>4306</v>
      </c>
      <c r="D52" s="88" t="s">
        <v>1068</v>
      </c>
      <c r="E52" s="56" t="s">
        <v>1982</v>
      </c>
      <c r="F52" s="124">
        <v>606369.69999999995</v>
      </c>
      <c r="G52" s="124">
        <v>30600</v>
      </c>
      <c r="H52" s="124">
        <v>51863</v>
      </c>
      <c r="J52" s="56">
        <v>954567.95</v>
      </c>
      <c r="K52" s="56">
        <v>270628.74</v>
      </c>
      <c r="L52" s="125">
        <v>8571</v>
      </c>
      <c r="M52" s="125">
        <v>9100</v>
      </c>
      <c r="P52" s="56"/>
      <c r="Q52" s="56"/>
      <c r="R52" s="56">
        <v>34491</v>
      </c>
      <c r="S52" s="56">
        <v>579857.57999999996</v>
      </c>
      <c r="U52" s="98">
        <v>1183340.83</v>
      </c>
      <c r="V52" s="98">
        <v>397128</v>
      </c>
      <c r="W52" s="98">
        <v>826.88</v>
      </c>
      <c r="Y52" s="98">
        <v>519962.23</v>
      </c>
      <c r="Z52" s="98">
        <v>84100</v>
      </c>
      <c r="AA52" s="126">
        <v>899260.23</v>
      </c>
      <c r="AE52" s="126">
        <v>933353.84</v>
      </c>
      <c r="AF52" s="126">
        <v>196347.01</v>
      </c>
      <c r="AH52" s="98">
        <f t="shared" si="1"/>
        <v>688832.7</v>
      </c>
      <c r="AI52" s="106">
        <f t="shared" si="2"/>
        <v>17671</v>
      </c>
      <c r="AJ52" s="26">
        <f t="shared" si="3"/>
        <v>671161.7</v>
      </c>
      <c r="AK52" s="27">
        <f t="shared" si="4"/>
        <v>2185357.94</v>
      </c>
      <c r="AL52" s="19">
        <f t="shared" si="5"/>
        <v>2028961.0799999998</v>
      </c>
      <c r="AM52" s="32">
        <f t="shared" si="6"/>
        <v>156396.8600000001</v>
      </c>
    </row>
    <row r="53" spans="1:39" x14ac:dyDescent="0.2">
      <c r="A53" s="1" t="s">
        <v>433</v>
      </c>
      <c r="B53" s="1" t="s">
        <v>434</v>
      </c>
      <c r="C53" s="88">
        <v>2587</v>
      </c>
      <c r="D53" s="88" t="s">
        <v>1069</v>
      </c>
      <c r="E53" s="56" t="s">
        <v>1983</v>
      </c>
      <c r="F53" s="124">
        <v>345193.03</v>
      </c>
      <c r="G53" s="124">
        <v>0</v>
      </c>
      <c r="H53" s="124">
        <v>23190</v>
      </c>
      <c r="J53" s="56">
        <v>1229536.46</v>
      </c>
      <c r="K53" s="56">
        <v>344950.12</v>
      </c>
      <c r="L53" s="125">
        <v>11191</v>
      </c>
      <c r="M53" s="125">
        <v>6240</v>
      </c>
      <c r="O53" s="125">
        <v>431.5</v>
      </c>
      <c r="P53" s="56"/>
      <c r="Q53" s="56"/>
      <c r="R53" s="56">
        <v>3.31</v>
      </c>
      <c r="S53" s="56">
        <v>446722.69</v>
      </c>
      <c r="U53" s="98">
        <v>1226933.33</v>
      </c>
      <c r="W53" s="98">
        <v>535.21</v>
      </c>
      <c r="Y53" s="98">
        <v>1033546</v>
      </c>
      <c r="Z53" s="98">
        <v>64100</v>
      </c>
      <c r="AA53" s="126">
        <v>1392100.31</v>
      </c>
      <c r="AE53" s="126">
        <v>662330.79</v>
      </c>
      <c r="AF53" s="126">
        <v>236585.09</v>
      </c>
      <c r="AH53" s="98">
        <f t="shared" si="1"/>
        <v>368383.03</v>
      </c>
      <c r="AI53" s="106">
        <f t="shared" si="2"/>
        <v>17862.5</v>
      </c>
      <c r="AJ53" s="26">
        <f t="shared" si="3"/>
        <v>350520.53</v>
      </c>
      <c r="AK53" s="27">
        <f t="shared" si="4"/>
        <v>2325114.54</v>
      </c>
      <c r="AL53" s="19">
        <f t="shared" si="5"/>
        <v>2291016.19</v>
      </c>
      <c r="AM53" s="32">
        <f t="shared" si="6"/>
        <v>34098.350000000093</v>
      </c>
    </row>
    <row r="54" spans="1:39" x14ac:dyDescent="0.2">
      <c r="A54" s="1" t="s">
        <v>437</v>
      </c>
      <c r="B54" s="1" t="s">
        <v>438</v>
      </c>
      <c r="C54" s="88">
        <v>2455</v>
      </c>
      <c r="D54" s="88" t="s">
        <v>1070</v>
      </c>
      <c r="E54" s="56" t="s">
        <v>1986</v>
      </c>
      <c r="F54" s="124">
        <v>221653.14</v>
      </c>
      <c r="G54" s="124">
        <v>0</v>
      </c>
      <c r="H54" s="124">
        <v>62273.120000000003</v>
      </c>
      <c r="J54" s="56">
        <v>116661.99</v>
      </c>
      <c r="K54" s="56">
        <v>639927.13</v>
      </c>
      <c r="L54" s="125">
        <v>0</v>
      </c>
      <c r="M54" s="125">
        <v>85560.27</v>
      </c>
      <c r="O54" s="125">
        <v>37.380000000000003</v>
      </c>
      <c r="P54" s="56"/>
      <c r="Q54" s="56">
        <v>8348.7199999999993</v>
      </c>
      <c r="R54" s="56">
        <v>-561938.98</v>
      </c>
      <c r="S54" s="56">
        <v>1557377.06</v>
      </c>
      <c r="U54" s="98">
        <v>485309.97</v>
      </c>
      <c r="V54" s="98">
        <v>100000</v>
      </c>
      <c r="W54" s="98">
        <v>203.05</v>
      </c>
      <c r="Y54" s="98">
        <v>844227.4</v>
      </c>
      <c r="Z54" s="98">
        <v>53950</v>
      </c>
      <c r="AA54" s="126">
        <v>1101377.3999999999</v>
      </c>
      <c r="AD54" s="126">
        <v>22858</v>
      </c>
      <c r="AE54" s="126">
        <v>288714.81</v>
      </c>
      <c r="AF54" s="126">
        <v>133380.92000000001</v>
      </c>
      <c r="AH54" s="98">
        <f t="shared" si="1"/>
        <v>283926.26</v>
      </c>
      <c r="AI54" s="106">
        <f t="shared" si="2"/>
        <v>85597.650000000009</v>
      </c>
      <c r="AJ54" s="26">
        <f t="shared" si="3"/>
        <v>198328.61</v>
      </c>
      <c r="AK54" s="27">
        <f t="shared" si="4"/>
        <v>1483690.42</v>
      </c>
      <c r="AL54" s="19">
        <f t="shared" si="5"/>
        <v>1546331.13</v>
      </c>
      <c r="AM54" s="32">
        <f t="shared" si="6"/>
        <v>-62640.709999999963</v>
      </c>
    </row>
    <row r="55" spans="1:39" x14ac:dyDescent="0.2">
      <c r="A55" s="1" t="s">
        <v>437</v>
      </c>
      <c r="B55" s="1" t="s">
        <v>438</v>
      </c>
      <c r="C55" s="88">
        <v>2020</v>
      </c>
      <c r="D55" s="88" t="s">
        <v>1071</v>
      </c>
      <c r="E55" s="56" t="s">
        <v>1987</v>
      </c>
      <c r="F55" s="124">
        <v>22261.24</v>
      </c>
      <c r="G55" s="124">
        <v>0</v>
      </c>
      <c r="H55" s="124">
        <v>78509.919999999998</v>
      </c>
      <c r="J55" s="56">
        <v>160996.78</v>
      </c>
      <c r="K55" s="56">
        <v>371784.48</v>
      </c>
      <c r="L55" s="125">
        <v>0</v>
      </c>
      <c r="M55" s="125">
        <v>89796.29</v>
      </c>
      <c r="O55" s="125">
        <v>37.380000000000003</v>
      </c>
      <c r="P55" s="56"/>
      <c r="Q55" s="56"/>
      <c r="R55" s="56">
        <v>720769.1</v>
      </c>
      <c r="S55" s="56">
        <v>1296912.72</v>
      </c>
      <c r="U55" s="98">
        <v>544308.68999999994</v>
      </c>
      <c r="V55" s="98">
        <v>1200</v>
      </c>
      <c r="W55" s="98">
        <v>143.94999999999999</v>
      </c>
      <c r="Y55" s="98">
        <v>929160.9</v>
      </c>
      <c r="Z55" s="98">
        <v>1000</v>
      </c>
      <c r="AA55" s="126">
        <v>1191841.8999999999</v>
      </c>
      <c r="AD55" s="126">
        <v>1240</v>
      </c>
      <c r="AE55" s="126">
        <v>302388.65999999997</v>
      </c>
      <c r="AF55" s="126">
        <v>85887.98</v>
      </c>
      <c r="AG55" s="126">
        <v>10400</v>
      </c>
      <c r="AH55" s="98">
        <f t="shared" si="1"/>
        <v>100771.16</v>
      </c>
      <c r="AI55" s="106">
        <f t="shared" si="2"/>
        <v>89833.67</v>
      </c>
      <c r="AJ55" s="26">
        <f t="shared" si="3"/>
        <v>10937.490000000005</v>
      </c>
      <c r="AK55" s="27">
        <f t="shared" si="4"/>
        <v>1475813.54</v>
      </c>
      <c r="AL55" s="19">
        <f t="shared" si="5"/>
        <v>1591758.5399999998</v>
      </c>
      <c r="AM55" s="32">
        <f t="shared" si="6"/>
        <v>-115944.99999999977</v>
      </c>
    </row>
    <row r="56" spans="1:39" x14ac:dyDescent="0.2">
      <c r="A56" s="1" t="s">
        <v>437</v>
      </c>
      <c r="B56" s="1" t="s">
        <v>438</v>
      </c>
      <c r="C56" s="88">
        <v>3422</v>
      </c>
      <c r="D56" s="88" t="s">
        <v>1072</v>
      </c>
      <c r="E56" s="56" t="s">
        <v>1988</v>
      </c>
      <c r="F56" s="124">
        <v>531575.18999999994</v>
      </c>
      <c r="G56" s="124">
        <v>5000</v>
      </c>
      <c r="H56" s="124">
        <v>49645.85</v>
      </c>
      <c r="J56" s="56">
        <v>60047</v>
      </c>
      <c r="K56" s="56">
        <v>337563.61</v>
      </c>
      <c r="L56" s="125">
        <v>0</v>
      </c>
      <c r="M56" s="125">
        <v>108578.34</v>
      </c>
      <c r="P56" s="56"/>
      <c r="Q56" s="56"/>
      <c r="R56" s="56">
        <v>-54393.63</v>
      </c>
      <c r="S56" s="56">
        <v>1593000.06</v>
      </c>
      <c r="U56" s="98">
        <v>841523.21</v>
      </c>
      <c r="V56" s="98">
        <v>215745</v>
      </c>
      <c r="W56" s="98">
        <v>504.22</v>
      </c>
      <c r="Y56" s="98">
        <v>1079224.1000000001</v>
      </c>
      <c r="Z56" s="98">
        <v>14927</v>
      </c>
      <c r="AA56" s="126">
        <v>1530444.1</v>
      </c>
      <c r="AD56" s="126">
        <v>4687</v>
      </c>
      <c r="AE56" s="126">
        <v>463344.6</v>
      </c>
      <c r="AF56" s="126">
        <v>114412.78</v>
      </c>
      <c r="AG56" s="126">
        <v>44460</v>
      </c>
      <c r="AH56" s="98">
        <f t="shared" si="1"/>
        <v>586221.03999999992</v>
      </c>
      <c r="AI56" s="106">
        <f t="shared" si="2"/>
        <v>108578.34</v>
      </c>
      <c r="AJ56" s="26">
        <f t="shared" si="3"/>
        <v>477642.69999999995</v>
      </c>
      <c r="AK56" s="27">
        <f t="shared" si="4"/>
        <v>2151923.5300000003</v>
      </c>
      <c r="AL56" s="19">
        <f t="shared" si="5"/>
        <v>2157348.48</v>
      </c>
      <c r="AM56" s="32">
        <f t="shared" si="6"/>
        <v>-5424.9499999997206</v>
      </c>
    </row>
    <row r="57" spans="1:39" x14ac:dyDescent="0.2">
      <c r="A57" s="1" t="s">
        <v>437</v>
      </c>
      <c r="B57" s="1" t="s">
        <v>438</v>
      </c>
      <c r="C57" s="88">
        <v>2553</v>
      </c>
      <c r="D57" s="88" t="s">
        <v>1073</v>
      </c>
      <c r="E57" s="56" t="s">
        <v>1989</v>
      </c>
      <c r="F57" s="124">
        <v>470531.87</v>
      </c>
      <c r="G57" s="124">
        <v>0</v>
      </c>
      <c r="H57" s="124">
        <v>27802.74</v>
      </c>
      <c r="J57" s="56">
        <v>67236.899999999994</v>
      </c>
      <c r="K57" s="56">
        <v>331933.76</v>
      </c>
      <c r="L57" s="125">
        <v>0</v>
      </c>
      <c r="M57" s="125">
        <v>77579.58</v>
      </c>
      <c r="O57" s="125">
        <v>37.380000000000003</v>
      </c>
      <c r="P57" s="56"/>
      <c r="Q57" s="56"/>
      <c r="R57" s="56">
        <v>-1369828.83</v>
      </c>
      <c r="S57" s="56">
        <v>1261656.71</v>
      </c>
      <c r="U57" s="98">
        <v>709193.59</v>
      </c>
      <c r="V57" s="98">
        <v>250900</v>
      </c>
      <c r="W57" s="98">
        <v>336.72</v>
      </c>
      <c r="Y57" s="98">
        <v>968492.2</v>
      </c>
      <c r="Z57" s="98">
        <v>5450</v>
      </c>
      <c r="AA57" s="126">
        <v>1350222.2</v>
      </c>
      <c r="AD57" s="126">
        <v>13965.6</v>
      </c>
      <c r="AE57" s="126">
        <v>268938.15999999997</v>
      </c>
      <c r="AF57" s="126">
        <v>75551.759999999995</v>
      </c>
      <c r="AG57" s="126">
        <v>12527</v>
      </c>
      <c r="AH57" s="98">
        <f t="shared" si="1"/>
        <v>498334.61</v>
      </c>
      <c r="AI57" s="106">
        <f t="shared" si="2"/>
        <v>77616.960000000006</v>
      </c>
      <c r="AJ57" s="26">
        <f t="shared" si="3"/>
        <v>420717.64999999997</v>
      </c>
      <c r="AK57" s="27">
        <f t="shared" si="4"/>
        <v>1934372.5099999998</v>
      </c>
      <c r="AL57" s="19">
        <f t="shared" si="5"/>
        <v>1721204.72</v>
      </c>
      <c r="AM57" s="32">
        <f t="shared" si="6"/>
        <v>213167.7899999998</v>
      </c>
    </row>
    <row r="58" spans="1:39" x14ac:dyDescent="0.2">
      <c r="A58" s="1" t="s">
        <v>437</v>
      </c>
      <c r="B58" s="1" t="s">
        <v>438</v>
      </c>
      <c r="C58" s="88">
        <v>961</v>
      </c>
      <c r="D58" s="88" t="s">
        <v>1074</v>
      </c>
      <c r="E58" s="56" t="s">
        <v>2013</v>
      </c>
      <c r="F58" s="124">
        <v>113842.8</v>
      </c>
      <c r="G58" s="124">
        <v>0</v>
      </c>
      <c r="H58" s="124">
        <v>46251.07</v>
      </c>
      <c r="J58" s="56">
        <v>3</v>
      </c>
      <c r="K58" s="56">
        <v>293263.3</v>
      </c>
      <c r="L58" s="125">
        <v>0</v>
      </c>
      <c r="M58" s="125">
        <v>60604.37</v>
      </c>
      <c r="O58" s="125">
        <v>46.97</v>
      </c>
      <c r="P58" s="56"/>
      <c r="Q58" s="56"/>
      <c r="R58" s="56">
        <v>299597.73</v>
      </c>
      <c r="S58" s="56">
        <v>2075132.5</v>
      </c>
      <c r="U58" s="98">
        <v>565318.85</v>
      </c>
      <c r="V58" s="98">
        <v>59320</v>
      </c>
      <c r="W58" s="98">
        <v>314.7</v>
      </c>
      <c r="Y58" s="98">
        <v>568684.6</v>
      </c>
      <c r="Z58" s="98">
        <v>790</v>
      </c>
      <c r="AA58" s="126">
        <v>728834.6</v>
      </c>
      <c r="AD58" s="126">
        <v>15516</v>
      </c>
      <c r="AE58" s="126">
        <v>372309.94</v>
      </c>
      <c r="AF58" s="126">
        <v>31516.13</v>
      </c>
      <c r="AG58" s="126">
        <v>29176</v>
      </c>
      <c r="AH58" s="98">
        <f t="shared" si="1"/>
        <v>160093.87</v>
      </c>
      <c r="AI58" s="106">
        <f t="shared" si="2"/>
        <v>60651.340000000004</v>
      </c>
      <c r="AJ58" s="26">
        <f t="shared" si="3"/>
        <v>99442.53</v>
      </c>
      <c r="AK58" s="27">
        <f t="shared" si="4"/>
        <v>1194428.1499999999</v>
      </c>
      <c r="AL58" s="19">
        <f t="shared" si="5"/>
        <v>1177352.67</v>
      </c>
      <c r="AM58" s="32">
        <f t="shared" si="6"/>
        <v>17075.479999999981</v>
      </c>
    </row>
    <row r="59" spans="1:39" x14ac:dyDescent="0.2">
      <c r="A59" s="1" t="s">
        <v>437</v>
      </c>
      <c r="B59" s="1" t="s">
        <v>438</v>
      </c>
      <c r="C59" s="88">
        <v>2039</v>
      </c>
      <c r="D59" s="88" t="s">
        <v>1075</v>
      </c>
      <c r="E59" s="56" t="s">
        <v>2014</v>
      </c>
      <c r="F59" s="124">
        <v>355705.19</v>
      </c>
      <c r="G59" s="124">
        <v>32700</v>
      </c>
      <c r="H59" s="124">
        <v>30882.27</v>
      </c>
      <c r="J59" s="56">
        <v>727757.5</v>
      </c>
      <c r="K59" s="56">
        <v>347446.85</v>
      </c>
      <c r="L59" s="125">
        <v>0</v>
      </c>
      <c r="M59" s="125">
        <v>67459.7</v>
      </c>
      <c r="P59" s="56"/>
      <c r="Q59" s="56"/>
      <c r="R59" s="56">
        <v>1143321.92</v>
      </c>
      <c r="S59" s="56">
        <v>3409443.43</v>
      </c>
      <c r="U59" s="98">
        <v>528845.52</v>
      </c>
      <c r="W59" s="98">
        <v>804.43</v>
      </c>
      <c r="Y59" s="98">
        <v>931024</v>
      </c>
      <c r="Z59" s="98">
        <v>50790</v>
      </c>
      <c r="AA59" s="126">
        <v>1153894</v>
      </c>
      <c r="AD59" s="126">
        <v>5124</v>
      </c>
      <c r="AE59" s="126">
        <v>190426.56</v>
      </c>
      <c r="AF59" s="126">
        <v>119648.82</v>
      </c>
      <c r="AG59" s="126">
        <v>70000</v>
      </c>
      <c r="AH59" s="98">
        <f t="shared" si="1"/>
        <v>419287.46</v>
      </c>
      <c r="AI59" s="106">
        <f t="shared" si="2"/>
        <v>67459.7</v>
      </c>
      <c r="AJ59" s="26">
        <f t="shared" si="3"/>
        <v>351827.76</v>
      </c>
      <c r="AK59" s="27">
        <f t="shared" si="4"/>
        <v>1511463.9500000002</v>
      </c>
      <c r="AL59" s="19">
        <f t="shared" si="5"/>
        <v>1539093.3800000001</v>
      </c>
      <c r="AM59" s="32">
        <f t="shared" si="6"/>
        <v>-27629.429999999935</v>
      </c>
    </row>
    <row r="60" spans="1:39" x14ac:dyDescent="0.2">
      <c r="A60" s="1" t="s">
        <v>441</v>
      </c>
      <c r="B60" s="1" t="s">
        <v>442</v>
      </c>
      <c r="C60" s="88">
        <v>3187</v>
      </c>
      <c r="D60" s="88" t="s">
        <v>1076</v>
      </c>
      <c r="E60" s="56" t="s">
        <v>1993</v>
      </c>
      <c r="F60" s="124">
        <v>40116.83</v>
      </c>
      <c r="G60" s="124">
        <v>0</v>
      </c>
      <c r="H60" s="124">
        <v>28343.7</v>
      </c>
      <c r="J60" s="56">
        <v>4</v>
      </c>
      <c r="K60" s="56">
        <v>395761.03</v>
      </c>
      <c r="P60" s="56"/>
      <c r="Q60" s="56"/>
      <c r="R60" s="56"/>
      <c r="S60" s="56">
        <v>280935.62</v>
      </c>
      <c r="U60" s="98">
        <v>682736.97</v>
      </c>
      <c r="Y60" s="98">
        <v>570720</v>
      </c>
      <c r="AA60" s="126">
        <v>871520</v>
      </c>
      <c r="AE60" s="126">
        <v>246328.09</v>
      </c>
      <c r="AF60" s="126">
        <v>17060.05</v>
      </c>
      <c r="AH60" s="98">
        <f t="shared" si="1"/>
        <v>68460.53</v>
      </c>
      <c r="AI60" s="106">
        <f t="shared" si="2"/>
        <v>0</v>
      </c>
      <c r="AJ60" s="26">
        <f t="shared" si="3"/>
        <v>68460.53</v>
      </c>
      <c r="AK60" s="27">
        <f t="shared" si="4"/>
        <v>1253456.97</v>
      </c>
      <c r="AL60" s="19">
        <f t="shared" si="5"/>
        <v>1134908.1400000001</v>
      </c>
      <c r="AM60" s="32">
        <f t="shared" si="6"/>
        <v>118548.82999999984</v>
      </c>
    </row>
    <row r="61" spans="1:39" x14ac:dyDescent="0.2">
      <c r="A61" s="1" t="s">
        <v>441</v>
      </c>
      <c r="B61" s="1" t="s">
        <v>442</v>
      </c>
      <c r="C61" s="88">
        <v>4931</v>
      </c>
      <c r="D61" s="88" t="s">
        <v>1077</v>
      </c>
      <c r="E61" s="56" t="s">
        <v>1994</v>
      </c>
      <c r="F61" s="124">
        <v>222408.15</v>
      </c>
      <c r="G61" s="124">
        <v>0</v>
      </c>
      <c r="H61" s="124">
        <v>30523.35</v>
      </c>
      <c r="J61" s="56">
        <v>723744.22</v>
      </c>
      <c r="K61" s="56">
        <v>122520.81</v>
      </c>
      <c r="P61" s="56"/>
      <c r="Q61" s="56"/>
      <c r="R61" s="56"/>
      <c r="S61" s="56">
        <v>179132.84</v>
      </c>
      <c r="U61" s="98">
        <v>1529555.76</v>
      </c>
      <c r="AA61" s="126">
        <v>1257128</v>
      </c>
      <c r="AE61" s="126">
        <v>128480</v>
      </c>
      <c r="AF61" s="126">
        <v>80394.64</v>
      </c>
      <c r="AH61" s="98">
        <f t="shared" si="1"/>
        <v>252931.5</v>
      </c>
      <c r="AI61" s="106">
        <f t="shared" si="2"/>
        <v>0</v>
      </c>
      <c r="AJ61" s="26">
        <f t="shared" si="3"/>
        <v>252931.5</v>
      </c>
      <c r="AK61" s="27">
        <f t="shared" si="4"/>
        <v>1529555.76</v>
      </c>
      <c r="AL61" s="19">
        <f t="shared" si="5"/>
        <v>1466002.64</v>
      </c>
      <c r="AM61" s="32">
        <f t="shared" si="6"/>
        <v>63553.120000000112</v>
      </c>
    </row>
    <row r="62" spans="1:39" x14ac:dyDescent="0.2">
      <c r="A62" s="1" t="s">
        <v>595</v>
      </c>
      <c r="B62" s="1" t="s">
        <v>442</v>
      </c>
      <c r="C62" s="88">
        <v>2673</v>
      </c>
      <c r="D62" s="88" t="s">
        <v>1078</v>
      </c>
      <c r="E62" s="56" t="s">
        <v>1995</v>
      </c>
      <c r="F62" s="124">
        <v>482446</v>
      </c>
      <c r="G62" s="124">
        <v>0</v>
      </c>
      <c r="H62" s="124">
        <v>45570.45</v>
      </c>
      <c r="J62" s="56">
        <v>271173.14</v>
      </c>
      <c r="K62" s="56">
        <v>326681.5</v>
      </c>
      <c r="P62" s="56"/>
      <c r="Q62" s="56"/>
      <c r="R62" s="56"/>
      <c r="S62" s="56">
        <v>2768470.84</v>
      </c>
      <c r="U62" s="98">
        <v>995050.1</v>
      </c>
      <c r="Y62" s="98">
        <v>900000</v>
      </c>
      <c r="AA62" s="126">
        <v>1335120</v>
      </c>
      <c r="AE62" s="126">
        <v>195472.37</v>
      </c>
      <c r="AF62" s="126">
        <v>165112.71</v>
      </c>
      <c r="AH62" s="98">
        <f t="shared" si="1"/>
        <v>528016.44999999995</v>
      </c>
      <c r="AI62" s="106">
        <f t="shared" si="2"/>
        <v>0</v>
      </c>
      <c r="AJ62" s="26">
        <f t="shared" si="3"/>
        <v>528016.44999999995</v>
      </c>
      <c r="AK62" s="27">
        <f t="shared" si="4"/>
        <v>1895050.1</v>
      </c>
      <c r="AL62" s="19">
        <f t="shared" si="5"/>
        <v>1695705.08</v>
      </c>
      <c r="AM62" s="32">
        <f t="shared" si="6"/>
        <v>199345.02000000002</v>
      </c>
    </row>
    <row r="63" spans="1:39" x14ac:dyDescent="0.2">
      <c r="A63" s="1" t="s">
        <v>441</v>
      </c>
      <c r="B63" s="1" t="s">
        <v>442</v>
      </c>
      <c r="C63" s="88">
        <v>3204</v>
      </c>
      <c r="D63" s="88" t="s">
        <v>1079</v>
      </c>
      <c r="E63" s="56" t="s">
        <v>1996</v>
      </c>
      <c r="F63" s="124">
        <v>176673.8</v>
      </c>
      <c r="G63" s="124">
        <v>0</v>
      </c>
      <c r="H63" s="124">
        <v>3601.86</v>
      </c>
      <c r="J63" s="56">
        <v>312466.2</v>
      </c>
      <c r="K63" s="56">
        <v>63371</v>
      </c>
      <c r="P63" s="56"/>
      <c r="Q63" s="56"/>
      <c r="R63" s="56"/>
      <c r="S63" s="56">
        <v>2027508.56</v>
      </c>
      <c r="U63" s="98">
        <v>850694.25</v>
      </c>
      <c r="Y63" s="98">
        <v>877520</v>
      </c>
      <c r="AA63" s="126">
        <v>1238040</v>
      </c>
      <c r="AE63" s="126">
        <v>399818.99</v>
      </c>
      <c r="AF63" s="126">
        <v>108123.36</v>
      </c>
      <c r="AH63" s="98">
        <f t="shared" si="1"/>
        <v>180275.65999999997</v>
      </c>
      <c r="AI63" s="106">
        <f t="shared" si="2"/>
        <v>0</v>
      </c>
      <c r="AJ63" s="26">
        <f t="shared" si="3"/>
        <v>180275.65999999997</v>
      </c>
      <c r="AK63" s="27">
        <f t="shared" si="4"/>
        <v>1728214.25</v>
      </c>
      <c r="AL63" s="19">
        <f t="shared" si="5"/>
        <v>1745982.35</v>
      </c>
      <c r="AM63" s="32">
        <f t="shared" si="6"/>
        <v>-17768.100000000093</v>
      </c>
    </row>
    <row r="64" spans="1:39" x14ac:dyDescent="0.2">
      <c r="A64" s="1" t="s">
        <v>441</v>
      </c>
      <c r="B64" s="1" t="s">
        <v>442</v>
      </c>
      <c r="C64" s="88">
        <v>2244</v>
      </c>
      <c r="D64" s="88" t="s">
        <v>1080</v>
      </c>
      <c r="E64" s="56" t="s">
        <v>1997</v>
      </c>
      <c r="F64" s="124">
        <v>241044.61</v>
      </c>
      <c r="G64" s="124">
        <v>0</v>
      </c>
      <c r="H64" s="124">
        <v>2535.37</v>
      </c>
      <c r="J64" s="56">
        <v>708438.57</v>
      </c>
      <c r="K64" s="56">
        <v>257473.09</v>
      </c>
      <c r="P64" s="56"/>
      <c r="Q64" s="56"/>
      <c r="R64" s="56"/>
      <c r="S64" s="56">
        <v>179132.84</v>
      </c>
      <c r="U64" s="98">
        <v>992470.91</v>
      </c>
      <c r="Y64" s="98">
        <v>634400</v>
      </c>
      <c r="AA64" s="126">
        <v>918125</v>
      </c>
      <c r="AE64" s="126">
        <v>533109.26</v>
      </c>
      <c r="AF64" s="126">
        <v>129717.31</v>
      </c>
      <c r="AH64" s="98">
        <f t="shared" si="1"/>
        <v>243579.97999999998</v>
      </c>
      <c r="AI64" s="106">
        <f t="shared" si="2"/>
        <v>0</v>
      </c>
      <c r="AJ64" s="26">
        <f t="shared" si="3"/>
        <v>243579.97999999998</v>
      </c>
      <c r="AK64" s="27">
        <f t="shared" si="4"/>
        <v>1626870.9100000001</v>
      </c>
      <c r="AL64" s="19">
        <f t="shared" si="5"/>
        <v>1580951.57</v>
      </c>
      <c r="AM64" s="32">
        <f t="shared" si="6"/>
        <v>45919.340000000084</v>
      </c>
    </row>
    <row r="65" spans="1:39" x14ac:dyDescent="0.2">
      <c r="A65" s="1" t="s">
        <v>445</v>
      </c>
      <c r="B65" s="1" t="s">
        <v>446</v>
      </c>
      <c r="C65" s="88">
        <v>5619</v>
      </c>
      <c r="D65" s="88" t="s">
        <v>1081</v>
      </c>
      <c r="E65" s="56" t="s">
        <v>1998</v>
      </c>
      <c r="F65" s="124">
        <v>411524.02</v>
      </c>
      <c r="G65" s="124">
        <v>82850</v>
      </c>
      <c r="H65" s="124">
        <v>46360.04</v>
      </c>
      <c r="J65" s="56">
        <v>2000439.38</v>
      </c>
      <c r="K65" s="56">
        <v>371717.17</v>
      </c>
      <c r="M65" s="125">
        <v>0</v>
      </c>
      <c r="O65" s="125">
        <v>100000</v>
      </c>
      <c r="P65" s="56"/>
      <c r="Q65" s="56"/>
      <c r="R65" s="56">
        <v>-100631.36</v>
      </c>
      <c r="S65" s="56">
        <v>2752937.45</v>
      </c>
      <c r="U65" s="98">
        <v>710440.58</v>
      </c>
      <c r="V65" s="98">
        <v>371706</v>
      </c>
      <c r="W65" s="98">
        <v>197.72</v>
      </c>
      <c r="Y65" s="98">
        <v>1486804.78</v>
      </c>
      <c r="Z65" s="98">
        <v>169844</v>
      </c>
      <c r="AA65" s="126">
        <v>1800868.78</v>
      </c>
      <c r="AE65" s="126">
        <v>400175.72</v>
      </c>
      <c r="AF65" s="126">
        <v>244548.06</v>
      </c>
      <c r="AH65" s="98">
        <f t="shared" si="1"/>
        <v>540734.06000000006</v>
      </c>
      <c r="AI65" s="106">
        <f t="shared" si="2"/>
        <v>100000</v>
      </c>
      <c r="AJ65" s="26">
        <f t="shared" si="3"/>
        <v>440734.06000000006</v>
      </c>
      <c r="AK65" s="27">
        <f t="shared" si="4"/>
        <v>2738993.08</v>
      </c>
      <c r="AL65" s="19">
        <f t="shared" si="5"/>
        <v>2445592.56</v>
      </c>
      <c r="AM65" s="32">
        <f t="shared" si="6"/>
        <v>293400.52</v>
      </c>
    </row>
    <row r="66" spans="1:39" x14ac:dyDescent="0.2">
      <c r="A66" s="1" t="s">
        <v>445</v>
      </c>
      <c r="B66" s="1" t="s">
        <v>446</v>
      </c>
      <c r="C66" s="88">
        <v>5086</v>
      </c>
      <c r="D66" s="88" t="s">
        <v>1082</v>
      </c>
      <c r="E66" s="56" t="s">
        <v>1999</v>
      </c>
      <c r="F66" s="124">
        <v>304311.28999999998</v>
      </c>
      <c r="G66" s="124">
        <v>82078.34</v>
      </c>
      <c r="H66" s="124">
        <v>91507.98</v>
      </c>
      <c r="J66" s="56">
        <v>999609.63</v>
      </c>
      <c r="K66" s="56">
        <v>2316399.7000000002</v>
      </c>
      <c r="M66" s="125">
        <v>0</v>
      </c>
      <c r="P66" s="56"/>
      <c r="Q66" s="56"/>
      <c r="R66" s="56">
        <v>-1782115.22</v>
      </c>
      <c r="S66" s="56">
        <v>3437556.74</v>
      </c>
      <c r="U66" s="98">
        <v>2859283.23</v>
      </c>
      <c r="V66" s="98">
        <v>200820</v>
      </c>
      <c r="W66" s="98">
        <v>463.92</v>
      </c>
      <c r="Y66" s="98">
        <v>1512525</v>
      </c>
      <c r="Z66" s="98">
        <v>276240</v>
      </c>
      <c r="AA66" s="126">
        <v>1888525</v>
      </c>
      <c r="AE66" s="126">
        <v>314256.08</v>
      </c>
      <c r="AF66" s="126">
        <v>452610.65</v>
      </c>
      <c r="AH66" s="98">
        <f t="shared" si="1"/>
        <v>477897.61</v>
      </c>
      <c r="AI66" s="106">
        <f t="shared" si="2"/>
        <v>0</v>
      </c>
      <c r="AJ66" s="26">
        <f t="shared" si="3"/>
        <v>477897.61</v>
      </c>
      <c r="AK66" s="27">
        <f t="shared" si="4"/>
        <v>4849332.1500000004</v>
      </c>
      <c r="AL66" s="19">
        <f t="shared" si="5"/>
        <v>2655391.73</v>
      </c>
      <c r="AM66" s="32">
        <f t="shared" si="6"/>
        <v>2193940.4200000004</v>
      </c>
    </row>
    <row r="67" spans="1:39" x14ac:dyDescent="0.2">
      <c r="A67" s="1" t="s">
        <v>445</v>
      </c>
      <c r="B67" s="1" t="s">
        <v>446</v>
      </c>
      <c r="C67" s="88">
        <v>7208</v>
      </c>
      <c r="D67" s="88" t="s">
        <v>1083</v>
      </c>
      <c r="E67" s="56" t="s">
        <v>2000</v>
      </c>
      <c r="F67" s="124">
        <v>741655.04000000004</v>
      </c>
      <c r="G67" s="124">
        <v>12315.5</v>
      </c>
      <c r="H67" s="124">
        <v>35268.269999999997</v>
      </c>
      <c r="J67" s="56">
        <v>1332507.3999999999</v>
      </c>
      <c r="K67" s="56">
        <v>356064.17</v>
      </c>
      <c r="M67" s="125">
        <v>0</v>
      </c>
      <c r="P67" s="56"/>
      <c r="Q67" s="56"/>
      <c r="R67" s="56">
        <v>1185667.18</v>
      </c>
      <c r="S67" s="56">
        <v>785641.8</v>
      </c>
      <c r="U67" s="98">
        <v>951228.78</v>
      </c>
      <c r="V67" s="98">
        <v>307667</v>
      </c>
      <c r="W67" s="98">
        <v>660.65</v>
      </c>
      <c r="Y67" s="98">
        <v>1192239</v>
      </c>
      <c r="Z67" s="98">
        <v>216300</v>
      </c>
      <c r="AA67" s="126">
        <v>1608575</v>
      </c>
      <c r="AE67" s="126">
        <v>325930.32</v>
      </c>
      <c r="AF67" s="126">
        <v>160138.06</v>
      </c>
      <c r="AG67" s="126">
        <v>30.65</v>
      </c>
      <c r="AH67" s="98">
        <f t="shared" si="1"/>
        <v>789238.81</v>
      </c>
      <c r="AI67" s="106">
        <f t="shared" si="2"/>
        <v>0</v>
      </c>
      <c r="AJ67" s="26">
        <f t="shared" si="3"/>
        <v>789238.81</v>
      </c>
      <c r="AK67" s="27">
        <f t="shared" si="4"/>
        <v>2668095.4299999997</v>
      </c>
      <c r="AL67" s="19">
        <f t="shared" si="5"/>
        <v>2094674.03</v>
      </c>
      <c r="AM67" s="32">
        <f t="shared" si="6"/>
        <v>573421.39999999967</v>
      </c>
    </row>
    <row r="68" spans="1:39" x14ac:dyDescent="0.2">
      <c r="A68" s="1" t="s">
        <v>449</v>
      </c>
      <c r="B68" s="1" t="s">
        <v>450</v>
      </c>
      <c r="C68" s="88">
        <v>2983</v>
      </c>
      <c r="D68" s="88" t="s">
        <v>1084</v>
      </c>
      <c r="E68" s="56" t="s">
        <v>2001</v>
      </c>
      <c r="F68" s="124">
        <v>436174.31</v>
      </c>
      <c r="G68" s="124">
        <v>19100</v>
      </c>
      <c r="H68" s="124">
        <v>69224.13</v>
      </c>
      <c r="J68" s="56">
        <v>613843.87</v>
      </c>
      <c r="K68" s="56">
        <v>264643.40999999997</v>
      </c>
      <c r="L68" s="125">
        <v>486</v>
      </c>
      <c r="M68" s="125">
        <v>5812.73</v>
      </c>
      <c r="O68" s="125">
        <v>1350.75</v>
      </c>
      <c r="P68" s="56"/>
      <c r="Q68" s="56">
        <v>3911913.09</v>
      </c>
      <c r="R68" s="56">
        <v>-4402332.66</v>
      </c>
      <c r="S68" s="56">
        <v>2929218.73</v>
      </c>
      <c r="U68" s="98">
        <v>2033606.42</v>
      </c>
      <c r="V68" s="98">
        <v>202662</v>
      </c>
      <c r="W68" s="98">
        <v>2085.38</v>
      </c>
      <c r="Y68" s="98">
        <v>854633.3</v>
      </c>
      <c r="AA68" s="126">
        <v>1749617.3</v>
      </c>
      <c r="AE68" s="126">
        <v>581479.9</v>
      </c>
      <c r="AF68" s="126">
        <v>318148.56</v>
      </c>
      <c r="AH68" s="98">
        <f t="shared" si="1"/>
        <v>524498.43999999994</v>
      </c>
      <c r="AI68" s="106">
        <f t="shared" si="2"/>
        <v>7649.48</v>
      </c>
      <c r="AJ68" s="26">
        <f t="shared" si="3"/>
        <v>516848.95999999996</v>
      </c>
      <c r="AK68" s="27">
        <f t="shared" si="4"/>
        <v>3092987.0999999996</v>
      </c>
      <c r="AL68" s="19">
        <f t="shared" si="5"/>
        <v>2649245.7600000002</v>
      </c>
      <c r="AM68" s="32">
        <f t="shared" si="6"/>
        <v>443741.33999999939</v>
      </c>
    </row>
    <row r="69" spans="1:39" x14ac:dyDescent="0.2">
      <c r="A69" s="1" t="s">
        <v>449</v>
      </c>
      <c r="B69" s="1" t="s">
        <v>450</v>
      </c>
      <c r="C69" s="88">
        <v>3185</v>
      </c>
      <c r="D69" s="88" t="s">
        <v>1085</v>
      </c>
      <c r="E69" s="56" t="s">
        <v>2002</v>
      </c>
      <c r="F69" s="124">
        <v>498228.41</v>
      </c>
      <c r="G69" s="124">
        <v>0</v>
      </c>
      <c r="H69" s="124">
        <v>40996.14</v>
      </c>
      <c r="J69" s="56">
        <v>1620734.02</v>
      </c>
      <c r="K69" s="56">
        <v>67474.990000000005</v>
      </c>
      <c r="L69" s="125">
        <v>486</v>
      </c>
      <c r="P69" s="56"/>
      <c r="Q69" s="56"/>
      <c r="R69" s="56">
        <v>-97763.86</v>
      </c>
      <c r="S69" s="56">
        <v>574529.34</v>
      </c>
      <c r="U69" s="98">
        <v>1161099.55</v>
      </c>
      <c r="W69" s="98">
        <v>2256.29</v>
      </c>
      <c r="Y69" s="98">
        <v>555604.02</v>
      </c>
      <c r="AA69" s="126">
        <v>897498.02</v>
      </c>
      <c r="AE69" s="126">
        <v>377704.04</v>
      </c>
      <c r="AF69" s="126">
        <v>152485.68</v>
      </c>
      <c r="AH69" s="98">
        <f t="shared" ref="AH69:AH86" si="7">SUM(F69:I69)</f>
        <v>539224.54999999993</v>
      </c>
      <c r="AI69" s="106">
        <f t="shared" ref="AI69:AI86" si="8">SUM(L69:O69)</f>
        <v>486</v>
      </c>
      <c r="AJ69" s="26">
        <f t="shared" ref="AJ69:AJ86" si="9">AH69-AI69</f>
        <v>538738.54999999993</v>
      </c>
      <c r="AK69" s="27">
        <f t="shared" ref="AK69:AK86" si="10">SUM(T69:Z69)</f>
        <v>1718959.86</v>
      </c>
      <c r="AL69" s="19">
        <f t="shared" ref="AL69:AL86" si="11">SUM(AA69:AG69)</f>
        <v>1427687.74</v>
      </c>
      <c r="AM69" s="32">
        <f t="shared" ref="AM69:AM86" si="12">AK69-AL69</f>
        <v>291272.12000000011</v>
      </c>
    </row>
    <row r="70" spans="1:39" x14ac:dyDescent="0.2">
      <c r="A70" s="1" t="s">
        <v>449</v>
      </c>
      <c r="B70" s="1" t="s">
        <v>450</v>
      </c>
      <c r="C70" s="88">
        <v>5687</v>
      </c>
      <c r="D70" s="88" t="s">
        <v>1086</v>
      </c>
      <c r="E70" s="56" t="s">
        <v>2003</v>
      </c>
      <c r="F70" s="124">
        <v>470196.54</v>
      </c>
      <c r="G70" s="124">
        <v>22500</v>
      </c>
      <c r="H70" s="124">
        <v>24384.9</v>
      </c>
      <c r="J70" s="56">
        <v>255022.24</v>
      </c>
      <c r="K70" s="56">
        <v>405695.51</v>
      </c>
      <c r="O70" s="125">
        <v>220</v>
      </c>
      <c r="P70" s="56"/>
      <c r="Q70" s="56"/>
      <c r="R70" s="56">
        <v>2227.73</v>
      </c>
      <c r="S70" s="56">
        <v>2183187.2799999998</v>
      </c>
      <c r="U70" s="98">
        <v>2261074.8199999998</v>
      </c>
      <c r="W70" s="98">
        <v>613.70000000000005</v>
      </c>
      <c r="Y70" s="98">
        <v>1411900</v>
      </c>
      <c r="AA70" s="126">
        <v>1972238</v>
      </c>
      <c r="AE70" s="126">
        <v>751748.34</v>
      </c>
      <c r="AF70" s="126">
        <v>139242.32999999999</v>
      </c>
      <c r="AH70" s="98">
        <f t="shared" si="7"/>
        <v>517081.44</v>
      </c>
      <c r="AI70" s="106">
        <f t="shared" si="8"/>
        <v>220</v>
      </c>
      <c r="AJ70" s="26">
        <f t="shared" si="9"/>
        <v>516861.44</v>
      </c>
      <c r="AK70" s="27">
        <f t="shared" si="10"/>
        <v>3673588.52</v>
      </c>
      <c r="AL70" s="19">
        <f t="shared" si="11"/>
        <v>2863228.67</v>
      </c>
      <c r="AM70" s="32">
        <f t="shared" si="12"/>
        <v>810359.85000000009</v>
      </c>
    </row>
    <row r="71" spans="1:39" x14ac:dyDescent="0.2">
      <c r="A71" s="1" t="s">
        <v>449</v>
      </c>
      <c r="B71" s="1" t="s">
        <v>450</v>
      </c>
      <c r="C71" s="88">
        <v>5400</v>
      </c>
      <c r="D71" s="88" t="s">
        <v>1087</v>
      </c>
      <c r="E71" s="56" t="s">
        <v>2004</v>
      </c>
      <c r="F71" s="124">
        <v>1561645.31</v>
      </c>
      <c r="G71" s="124">
        <v>0</v>
      </c>
      <c r="H71" s="124">
        <v>39996</v>
      </c>
      <c r="J71" s="56">
        <v>1779544.08</v>
      </c>
      <c r="K71" s="56">
        <v>318962.5</v>
      </c>
      <c r="M71" s="125">
        <v>15680</v>
      </c>
      <c r="P71" s="56"/>
      <c r="Q71" s="56"/>
      <c r="R71" s="56">
        <v>332614.73</v>
      </c>
      <c r="S71" s="56">
        <v>1562778.07</v>
      </c>
      <c r="U71" s="98">
        <v>1579347.56</v>
      </c>
      <c r="W71" s="98">
        <v>3108.01</v>
      </c>
      <c r="Y71" s="98">
        <v>683067</v>
      </c>
      <c r="AA71" s="126">
        <v>1174287</v>
      </c>
      <c r="AE71" s="126">
        <v>656694.01</v>
      </c>
      <c r="AF71" s="126">
        <v>195016.23</v>
      </c>
      <c r="AH71" s="98">
        <f t="shared" si="7"/>
        <v>1601641.31</v>
      </c>
      <c r="AI71" s="106">
        <f t="shared" si="8"/>
        <v>15680</v>
      </c>
      <c r="AJ71" s="26">
        <f t="shared" si="9"/>
        <v>1585961.31</v>
      </c>
      <c r="AK71" s="27">
        <f t="shared" si="10"/>
        <v>2265522.5700000003</v>
      </c>
      <c r="AL71" s="19">
        <f t="shared" si="11"/>
        <v>2025997.24</v>
      </c>
      <c r="AM71" s="32">
        <f t="shared" si="12"/>
        <v>239525.33000000031</v>
      </c>
    </row>
    <row r="72" spans="1:39" x14ac:dyDescent="0.2">
      <c r="A72" s="1" t="s">
        <v>449</v>
      </c>
      <c r="B72" s="1" t="s">
        <v>450</v>
      </c>
      <c r="C72" s="88">
        <v>9957</v>
      </c>
      <c r="D72" s="88" t="s">
        <v>1088</v>
      </c>
      <c r="E72" s="56" t="s">
        <v>2005</v>
      </c>
      <c r="F72" s="124">
        <v>1324483.25</v>
      </c>
      <c r="G72" s="124">
        <v>13000</v>
      </c>
      <c r="H72" s="124">
        <v>53000</v>
      </c>
      <c r="J72" s="56">
        <v>1303766.1299999999</v>
      </c>
      <c r="K72" s="56">
        <v>429323.5</v>
      </c>
      <c r="L72" s="125">
        <v>5100</v>
      </c>
      <c r="M72" s="125">
        <v>26333.18</v>
      </c>
      <c r="N72" s="125">
        <v>13000</v>
      </c>
      <c r="P72" s="56"/>
      <c r="Q72" s="56"/>
      <c r="R72" s="56">
        <v>827548.17</v>
      </c>
      <c r="S72" s="56">
        <v>1881658.83</v>
      </c>
      <c r="U72" s="98">
        <v>2532343.5</v>
      </c>
      <c r="W72" s="98">
        <v>6940.94</v>
      </c>
      <c r="Y72" s="98">
        <v>1599140</v>
      </c>
      <c r="AA72" s="126">
        <v>2353186</v>
      </c>
      <c r="AE72" s="126">
        <v>932069.53</v>
      </c>
      <c r="AF72" s="126">
        <v>190092.53</v>
      </c>
      <c r="AH72" s="98">
        <f t="shared" si="7"/>
        <v>1390483.25</v>
      </c>
      <c r="AI72" s="106">
        <f t="shared" si="8"/>
        <v>44433.18</v>
      </c>
      <c r="AJ72" s="26">
        <f t="shared" si="9"/>
        <v>1346050.07</v>
      </c>
      <c r="AK72" s="27">
        <f t="shared" si="10"/>
        <v>4138424.44</v>
      </c>
      <c r="AL72" s="19">
        <f t="shared" si="11"/>
        <v>3475348.06</v>
      </c>
      <c r="AM72" s="32">
        <f t="shared" si="12"/>
        <v>663076.37999999989</v>
      </c>
    </row>
    <row r="73" spans="1:39" x14ac:dyDescent="0.2">
      <c r="A73" s="1" t="s">
        <v>449</v>
      </c>
      <c r="B73" s="1" t="s">
        <v>450</v>
      </c>
      <c r="C73" s="88">
        <v>2898</v>
      </c>
      <c r="D73" s="88" t="s">
        <v>1089</v>
      </c>
      <c r="E73" s="56" t="s">
        <v>2006</v>
      </c>
      <c r="F73" s="124">
        <v>1062183.28</v>
      </c>
      <c r="G73" s="124">
        <v>0</v>
      </c>
      <c r="H73" s="124">
        <v>20796.16</v>
      </c>
      <c r="J73" s="56">
        <v>417206.82</v>
      </c>
      <c r="K73" s="56">
        <v>165357.06</v>
      </c>
      <c r="M73" s="125">
        <v>63097.75</v>
      </c>
      <c r="P73" s="56"/>
      <c r="Q73" s="56"/>
      <c r="R73" s="56">
        <v>156326.46</v>
      </c>
      <c r="S73" s="56">
        <v>1497958.46</v>
      </c>
      <c r="U73" s="98">
        <v>1036730.15</v>
      </c>
      <c r="W73" s="98">
        <v>3865.1</v>
      </c>
      <c r="Y73" s="98">
        <v>689536</v>
      </c>
      <c r="AA73" s="126">
        <v>936154</v>
      </c>
      <c r="AE73" s="126">
        <v>415877.16</v>
      </c>
      <c r="AF73" s="126">
        <v>93366.24</v>
      </c>
      <c r="AH73" s="98">
        <f t="shared" si="7"/>
        <v>1082979.44</v>
      </c>
      <c r="AI73" s="106">
        <f t="shared" si="8"/>
        <v>63097.75</v>
      </c>
      <c r="AJ73" s="26">
        <f t="shared" si="9"/>
        <v>1019881.69</v>
      </c>
      <c r="AK73" s="27">
        <f t="shared" si="10"/>
        <v>1730131.25</v>
      </c>
      <c r="AL73" s="19">
        <f t="shared" si="11"/>
        <v>1445397.4</v>
      </c>
      <c r="AM73" s="32">
        <f t="shared" si="12"/>
        <v>284733.85000000009</v>
      </c>
    </row>
    <row r="74" spans="1:39" x14ac:dyDescent="0.2">
      <c r="A74" s="1" t="s">
        <v>449</v>
      </c>
      <c r="B74" s="1" t="s">
        <v>450</v>
      </c>
      <c r="C74" s="88">
        <v>3080</v>
      </c>
      <c r="D74" s="88" t="s">
        <v>1090</v>
      </c>
      <c r="E74" s="56" t="s">
        <v>2007</v>
      </c>
      <c r="F74" s="124">
        <v>167251.26</v>
      </c>
      <c r="G74" s="124">
        <v>0</v>
      </c>
      <c r="H74" s="124">
        <v>17977.63</v>
      </c>
      <c r="J74" s="56">
        <v>1125119.1399999999</v>
      </c>
      <c r="K74" s="56">
        <v>166805.65</v>
      </c>
      <c r="L74" s="125">
        <v>162</v>
      </c>
      <c r="O74" s="125">
        <v>23373.91</v>
      </c>
      <c r="P74" s="56"/>
      <c r="Q74" s="56"/>
      <c r="R74" s="56">
        <v>-505908.71</v>
      </c>
      <c r="S74" s="56">
        <v>2412599.04</v>
      </c>
      <c r="U74" s="98">
        <v>1082952.6000000001</v>
      </c>
      <c r="W74" s="98">
        <v>974.62</v>
      </c>
      <c r="Y74" s="98">
        <v>464632</v>
      </c>
      <c r="AA74" s="126">
        <v>743432</v>
      </c>
      <c r="AE74" s="126">
        <v>461938.95</v>
      </c>
      <c r="AF74" s="126">
        <v>109209.44</v>
      </c>
      <c r="AH74" s="98">
        <f t="shared" si="7"/>
        <v>185228.89</v>
      </c>
      <c r="AI74" s="106">
        <f t="shared" si="8"/>
        <v>23535.91</v>
      </c>
      <c r="AJ74" s="26">
        <f t="shared" si="9"/>
        <v>161692.98000000001</v>
      </c>
      <c r="AK74" s="27">
        <f t="shared" si="10"/>
        <v>1548559.2200000002</v>
      </c>
      <c r="AL74" s="19">
        <f t="shared" si="11"/>
        <v>1314580.3899999999</v>
      </c>
      <c r="AM74" s="32">
        <f t="shared" si="12"/>
        <v>233978.83000000031</v>
      </c>
    </row>
    <row r="75" spans="1:39" x14ac:dyDescent="0.2">
      <c r="A75" s="1" t="s">
        <v>453</v>
      </c>
      <c r="B75" s="1" t="s">
        <v>454</v>
      </c>
      <c r="C75" s="88">
        <v>5394</v>
      </c>
      <c r="D75" s="88" t="s">
        <v>1091</v>
      </c>
      <c r="E75" s="56" t="s">
        <v>2008</v>
      </c>
      <c r="F75" s="124">
        <v>522743.29</v>
      </c>
      <c r="G75" s="124">
        <v>121788.3</v>
      </c>
      <c r="H75" s="124">
        <v>30247.26</v>
      </c>
      <c r="J75" s="56">
        <v>1028023.27</v>
      </c>
      <c r="K75" s="56">
        <v>271995.53999999998</v>
      </c>
      <c r="M75" s="125">
        <v>45364.09</v>
      </c>
      <c r="O75" s="125">
        <v>396.26</v>
      </c>
      <c r="P75" s="56"/>
      <c r="Q75" s="56"/>
      <c r="R75" s="56">
        <v>-484019.92</v>
      </c>
      <c r="S75" s="56">
        <v>2174520.91</v>
      </c>
      <c r="U75" s="98">
        <v>1854315.91</v>
      </c>
      <c r="V75" s="98">
        <v>64800</v>
      </c>
      <c r="W75" s="98">
        <v>317.77</v>
      </c>
      <c r="Y75" s="98">
        <v>1248632</v>
      </c>
      <c r="AA75" s="126">
        <v>1831703</v>
      </c>
      <c r="AD75" s="126">
        <v>20349</v>
      </c>
      <c r="AE75" s="126">
        <v>798658.67</v>
      </c>
      <c r="AF75" s="126">
        <v>194605.36</v>
      </c>
      <c r="AH75" s="98">
        <f t="shared" si="7"/>
        <v>674778.85</v>
      </c>
      <c r="AI75" s="106">
        <f t="shared" si="8"/>
        <v>45760.35</v>
      </c>
      <c r="AJ75" s="26">
        <f t="shared" si="9"/>
        <v>629018.5</v>
      </c>
      <c r="AK75" s="27">
        <f t="shared" si="10"/>
        <v>3168065.6799999997</v>
      </c>
      <c r="AL75" s="19">
        <f t="shared" si="11"/>
        <v>2845316.03</v>
      </c>
      <c r="AM75" s="32">
        <f t="shared" si="12"/>
        <v>322749.64999999991</v>
      </c>
    </row>
    <row r="76" spans="1:39" x14ac:dyDescent="0.2">
      <c r="A76" s="1" t="s">
        <v>453</v>
      </c>
      <c r="B76" s="1" t="s">
        <v>454</v>
      </c>
      <c r="C76" s="88">
        <v>6493</v>
      </c>
      <c r="D76" s="88" t="s">
        <v>1092</v>
      </c>
      <c r="E76" s="56" t="s">
        <v>2009</v>
      </c>
      <c r="F76" s="124">
        <v>522016.63</v>
      </c>
      <c r="G76" s="124">
        <v>3586.5</v>
      </c>
      <c r="H76" s="124">
        <v>33220.74</v>
      </c>
      <c r="J76" s="56">
        <v>1395927.79</v>
      </c>
      <c r="K76" s="56">
        <v>251638.64</v>
      </c>
      <c r="M76" s="125">
        <v>27698.639999999999</v>
      </c>
      <c r="O76" s="125">
        <v>510.18</v>
      </c>
      <c r="P76" s="56"/>
      <c r="Q76" s="56"/>
      <c r="R76" s="56">
        <v>-30298.37</v>
      </c>
      <c r="S76" s="56">
        <v>2426315.1</v>
      </c>
      <c r="U76" s="98">
        <v>1370109.08</v>
      </c>
      <c r="V76" s="98">
        <v>286000</v>
      </c>
      <c r="W76" s="98">
        <v>821.6</v>
      </c>
      <c r="Y76" s="98">
        <v>1618354.5</v>
      </c>
      <c r="AA76" s="126">
        <v>1892204.5</v>
      </c>
      <c r="AD76" s="126">
        <v>30223</v>
      </c>
      <c r="AE76" s="126">
        <v>1131911.95</v>
      </c>
      <c r="AF76" s="126">
        <v>246458.48</v>
      </c>
      <c r="AG76" s="126">
        <v>140000</v>
      </c>
      <c r="AH76" s="98">
        <f t="shared" si="7"/>
        <v>558823.87</v>
      </c>
      <c r="AI76" s="106">
        <f t="shared" si="8"/>
        <v>28208.82</v>
      </c>
      <c r="AJ76" s="26">
        <f t="shared" si="9"/>
        <v>530615.05000000005</v>
      </c>
      <c r="AK76" s="27">
        <f t="shared" si="10"/>
        <v>3275285.18</v>
      </c>
      <c r="AL76" s="19">
        <f t="shared" si="11"/>
        <v>3440797.93</v>
      </c>
      <c r="AM76" s="32">
        <f t="shared" si="12"/>
        <v>-165512.75</v>
      </c>
    </row>
    <row r="77" spans="1:39" x14ac:dyDescent="0.2">
      <c r="A77" s="1" t="s">
        <v>453</v>
      </c>
      <c r="B77" s="1" t="s">
        <v>454</v>
      </c>
      <c r="C77" s="88">
        <v>2652</v>
      </c>
      <c r="D77" s="88" t="s">
        <v>1093</v>
      </c>
      <c r="E77" s="56" t="s">
        <v>2010</v>
      </c>
      <c r="F77" s="124">
        <v>168379.36</v>
      </c>
      <c r="G77" s="124">
        <v>7682.28</v>
      </c>
      <c r="H77" s="124">
        <v>5197.3100000000004</v>
      </c>
      <c r="J77" s="56">
        <v>377017.05</v>
      </c>
      <c r="K77" s="56">
        <v>181805.28</v>
      </c>
      <c r="M77" s="125">
        <v>2330</v>
      </c>
      <c r="O77" s="125">
        <v>0</v>
      </c>
      <c r="P77" s="56"/>
      <c r="Q77" s="56">
        <v>-471125.88</v>
      </c>
      <c r="R77" s="56">
        <v>81210.16</v>
      </c>
      <c r="S77" s="56">
        <v>1120243.3</v>
      </c>
      <c r="U77" s="98">
        <v>1008349.65</v>
      </c>
      <c r="W77" s="98">
        <v>299.74</v>
      </c>
      <c r="Y77" s="98">
        <v>340228</v>
      </c>
      <c r="AA77" s="126">
        <v>762808</v>
      </c>
      <c r="AD77" s="126">
        <v>34722</v>
      </c>
      <c r="AE77" s="126">
        <v>393414.66</v>
      </c>
      <c r="AF77" s="126">
        <v>132555.82</v>
      </c>
      <c r="AG77" s="126">
        <v>645.21</v>
      </c>
      <c r="AH77" s="98">
        <f t="shared" si="7"/>
        <v>181258.94999999998</v>
      </c>
      <c r="AI77" s="106">
        <f t="shared" si="8"/>
        <v>2330</v>
      </c>
      <c r="AJ77" s="26">
        <f t="shared" si="9"/>
        <v>178928.94999999998</v>
      </c>
      <c r="AK77" s="27">
        <f t="shared" si="10"/>
        <v>1348877.3900000001</v>
      </c>
      <c r="AL77" s="19">
        <f t="shared" si="11"/>
        <v>1324145.69</v>
      </c>
      <c r="AM77" s="32">
        <f t="shared" si="12"/>
        <v>24731.700000000186</v>
      </c>
    </row>
    <row r="78" spans="1:39" x14ac:dyDescent="0.2">
      <c r="A78" s="1" t="s">
        <v>453</v>
      </c>
      <c r="B78" s="1" t="s">
        <v>454</v>
      </c>
      <c r="C78" s="88">
        <v>5048</v>
      </c>
      <c r="D78" s="88" t="s">
        <v>1094</v>
      </c>
      <c r="E78" s="56" t="s">
        <v>2011</v>
      </c>
      <c r="F78" s="124">
        <v>607069.55000000005</v>
      </c>
      <c r="G78" s="124">
        <v>31741.93</v>
      </c>
      <c r="H78" s="124">
        <v>39860.53</v>
      </c>
      <c r="J78" s="56">
        <v>1522242.21</v>
      </c>
      <c r="K78" s="56">
        <v>421240.81</v>
      </c>
      <c r="M78" s="125">
        <v>53948.59</v>
      </c>
      <c r="O78" s="125">
        <v>0</v>
      </c>
      <c r="P78" s="56"/>
      <c r="Q78" s="56">
        <v>-629329.11</v>
      </c>
      <c r="R78" s="56">
        <v>73193.820000000007</v>
      </c>
      <c r="S78" s="56">
        <v>2732486.08</v>
      </c>
      <c r="U78" s="98">
        <v>1419853.82</v>
      </c>
      <c r="V78" s="98">
        <v>309700</v>
      </c>
      <c r="W78" s="98">
        <v>276.18</v>
      </c>
      <c r="Y78" s="98">
        <v>1121445.6100000001</v>
      </c>
      <c r="AA78" s="126">
        <v>1548685.61</v>
      </c>
      <c r="AD78" s="126">
        <v>27268</v>
      </c>
      <c r="AE78" s="126">
        <v>605042.56999999995</v>
      </c>
      <c r="AF78" s="126">
        <v>260636.78</v>
      </c>
      <c r="AH78" s="98">
        <f t="shared" si="7"/>
        <v>678672.01000000013</v>
      </c>
      <c r="AI78" s="106">
        <f t="shared" si="8"/>
        <v>53948.59</v>
      </c>
      <c r="AJ78" s="26">
        <f t="shared" si="9"/>
        <v>624723.42000000016</v>
      </c>
      <c r="AK78" s="27">
        <f t="shared" si="10"/>
        <v>2851275.6100000003</v>
      </c>
      <c r="AL78" s="19">
        <f t="shared" si="11"/>
        <v>2441632.96</v>
      </c>
      <c r="AM78" s="32">
        <f t="shared" si="12"/>
        <v>409642.65000000037</v>
      </c>
    </row>
    <row r="79" spans="1:39" x14ac:dyDescent="0.2">
      <c r="A79" s="1" t="s">
        <v>453</v>
      </c>
      <c r="B79" s="1" t="s">
        <v>454</v>
      </c>
      <c r="C79" s="88">
        <v>4607</v>
      </c>
      <c r="D79" s="88" t="s">
        <v>1095</v>
      </c>
      <c r="E79" s="56" t="s">
        <v>2012</v>
      </c>
      <c r="F79" s="124">
        <v>2140402.17</v>
      </c>
      <c r="G79" s="124">
        <v>71150</v>
      </c>
      <c r="H79" s="124">
        <v>8108</v>
      </c>
      <c r="J79" s="56">
        <v>2006151.91</v>
      </c>
      <c r="K79" s="56">
        <v>211983.22</v>
      </c>
      <c r="M79" s="125">
        <v>17914.66</v>
      </c>
      <c r="P79" s="56"/>
      <c r="Q79" s="56">
        <v>549853.89</v>
      </c>
      <c r="R79" s="56">
        <v>83878.02</v>
      </c>
      <c r="S79" s="56">
        <v>3283107.89</v>
      </c>
      <c r="U79" s="98">
        <v>2819268.96</v>
      </c>
      <c r="W79" s="98">
        <v>2377.6</v>
      </c>
      <c r="Y79" s="98">
        <v>561425.18000000005</v>
      </c>
      <c r="AA79" s="126">
        <v>975099.18</v>
      </c>
      <c r="AD79" s="126">
        <v>21668</v>
      </c>
      <c r="AE79" s="126">
        <v>1369259.87</v>
      </c>
      <c r="AF79" s="126">
        <v>335932.61</v>
      </c>
      <c r="AH79" s="98">
        <f t="shared" si="7"/>
        <v>2219660.17</v>
      </c>
      <c r="AI79" s="106">
        <f t="shared" si="8"/>
        <v>17914.66</v>
      </c>
      <c r="AJ79" s="26">
        <f t="shared" si="9"/>
        <v>2201745.5099999998</v>
      </c>
      <c r="AK79" s="27">
        <f t="shared" si="10"/>
        <v>3383071.74</v>
      </c>
      <c r="AL79" s="19">
        <f t="shared" si="11"/>
        <v>2701959.66</v>
      </c>
      <c r="AM79" s="32">
        <f t="shared" si="12"/>
        <v>681112.08000000007</v>
      </c>
    </row>
    <row r="80" spans="1:39" x14ac:dyDescent="0.2">
      <c r="A80" s="1" t="s">
        <v>453</v>
      </c>
      <c r="B80" s="1" t="s">
        <v>454</v>
      </c>
      <c r="C80" s="88">
        <v>3828</v>
      </c>
      <c r="D80" s="88" t="s">
        <v>1096</v>
      </c>
      <c r="E80" s="56" t="s">
        <v>2016</v>
      </c>
      <c r="F80" s="124">
        <v>268667</v>
      </c>
      <c r="G80" s="124">
        <v>0</v>
      </c>
      <c r="H80" s="124">
        <v>20340</v>
      </c>
      <c r="J80" s="56">
        <v>735561.3</v>
      </c>
      <c r="K80" s="56">
        <v>307687.34000000003</v>
      </c>
      <c r="M80" s="125">
        <v>0</v>
      </c>
      <c r="P80" s="56"/>
      <c r="Q80" s="56"/>
      <c r="R80" s="56">
        <v>-399039.74</v>
      </c>
      <c r="S80" s="56">
        <v>1600443.98</v>
      </c>
      <c r="U80" s="98">
        <v>1245362.06</v>
      </c>
      <c r="W80" s="98">
        <v>310.3</v>
      </c>
      <c r="Y80" s="98">
        <v>645876</v>
      </c>
      <c r="AA80" s="126">
        <v>1051716</v>
      </c>
      <c r="AD80" s="126">
        <v>18948</v>
      </c>
      <c r="AE80" s="126">
        <v>474639.24</v>
      </c>
      <c r="AF80" s="126">
        <v>166819.04</v>
      </c>
      <c r="AH80" s="98">
        <f t="shared" si="7"/>
        <v>289007</v>
      </c>
      <c r="AI80" s="106">
        <f t="shared" si="8"/>
        <v>0</v>
      </c>
      <c r="AJ80" s="26">
        <f t="shared" si="9"/>
        <v>289007</v>
      </c>
      <c r="AK80" s="27">
        <f t="shared" si="10"/>
        <v>1891548.36</v>
      </c>
      <c r="AL80" s="19">
        <f t="shared" si="11"/>
        <v>1712122.28</v>
      </c>
      <c r="AM80" s="32">
        <f t="shared" si="12"/>
        <v>179426.08000000007</v>
      </c>
    </row>
    <row r="81" spans="1:39" x14ac:dyDescent="0.2">
      <c r="A81" s="1" t="s">
        <v>457</v>
      </c>
      <c r="B81" s="1" t="s">
        <v>458</v>
      </c>
      <c r="C81" s="88">
        <v>1142</v>
      </c>
      <c r="D81" s="88" t="s">
        <v>1097</v>
      </c>
      <c r="E81" s="56" t="s">
        <v>1984</v>
      </c>
      <c r="F81" s="124">
        <v>2779.78</v>
      </c>
      <c r="G81" s="124">
        <v>0</v>
      </c>
      <c r="H81" s="124">
        <v>41003.769999999997</v>
      </c>
      <c r="J81" s="56">
        <v>863273.5</v>
      </c>
      <c r="K81" s="56">
        <v>432200.65</v>
      </c>
      <c r="M81" s="125">
        <v>25500</v>
      </c>
      <c r="P81" s="56"/>
      <c r="Q81" s="56">
        <v>-275996.40000000002</v>
      </c>
      <c r="R81" s="56">
        <v>1626912.2</v>
      </c>
      <c r="S81" s="56">
        <v>4010</v>
      </c>
      <c r="U81" s="98">
        <v>418250.14</v>
      </c>
      <c r="W81" s="98">
        <v>58.41</v>
      </c>
      <c r="Y81" s="98">
        <v>646044</v>
      </c>
      <c r="Z81" s="98">
        <v>33900</v>
      </c>
      <c r="AA81" s="126">
        <v>792744</v>
      </c>
      <c r="AC81" s="126">
        <v>8171</v>
      </c>
      <c r="AE81" s="126">
        <v>288555.63</v>
      </c>
      <c r="AF81" s="126">
        <v>37786.019999999997</v>
      </c>
      <c r="AG81" s="126">
        <v>8600</v>
      </c>
      <c r="AH81" s="98">
        <f t="shared" si="7"/>
        <v>43783.549999999996</v>
      </c>
      <c r="AI81" s="106">
        <f t="shared" si="8"/>
        <v>25500</v>
      </c>
      <c r="AJ81" s="26">
        <f t="shared" si="9"/>
        <v>18283.549999999996</v>
      </c>
      <c r="AK81" s="27">
        <f t="shared" si="10"/>
        <v>1098252.55</v>
      </c>
      <c r="AL81" s="19">
        <f t="shared" si="11"/>
        <v>1135856.6499999999</v>
      </c>
      <c r="AM81" s="32">
        <f t="shared" si="12"/>
        <v>-37604.09999999986</v>
      </c>
    </row>
    <row r="82" spans="1:39" x14ac:dyDescent="0.2">
      <c r="A82" s="1" t="s">
        <v>457</v>
      </c>
      <c r="B82" s="1" t="s">
        <v>458</v>
      </c>
      <c r="C82" s="88">
        <v>1176</v>
      </c>
      <c r="D82" s="88" t="s">
        <v>1098</v>
      </c>
      <c r="E82" s="56" t="s">
        <v>1985</v>
      </c>
      <c r="F82" s="124">
        <v>810351.95</v>
      </c>
      <c r="G82" s="124">
        <v>200470</v>
      </c>
      <c r="H82" s="124">
        <v>13341.49</v>
      </c>
      <c r="J82" s="56">
        <v>4</v>
      </c>
      <c r="K82" s="56">
        <v>434497.26</v>
      </c>
      <c r="M82" s="125">
        <v>-41248</v>
      </c>
      <c r="P82" s="56"/>
      <c r="Q82" s="56">
        <v>3641396.01</v>
      </c>
      <c r="R82" s="56">
        <v>-5243651.0599999996</v>
      </c>
      <c r="S82" s="56">
        <v>1891796.64</v>
      </c>
      <c r="U82" s="98">
        <v>2093962.89</v>
      </c>
      <c r="W82" s="98">
        <v>989.07</v>
      </c>
      <c r="Y82" s="98">
        <v>1336873.47</v>
      </c>
      <c r="Z82" s="98">
        <v>423140.64</v>
      </c>
      <c r="AA82" s="126">
        <v>490472</v>
      </c>
      <c r="AC82" s="126">
        <v>51753</v>
      </c>
      <c r="AD82" s="126">
        <v>2675</v>
      </c>
      <c r="AE82" s="126">
        <v>1804169.99</v>
      </c>
      <c r="AF82" s="126">
        <v>24385.97</v>
      </c>
      <c r="AG82" s="126">
        <v>246925</v>
      </c>
      <c r="AH82" s="98">
        <f t="shared" si="7"/>
        <v>1024163.44</v>
      </c>
      <c r="AI82" s="106">
        <f t="shared" si="8"/>
        <v>-41248</v>
      </c>
      <c r="AJ82" s="26">
        <f t="shared" si="9"/>
        <v>1065411.44</v>
      </c>
      <c r="AK82" s="27">
        <f t="shared" si="10"/>
        <v>3854966.07</v>
      </c>
      <c r="AL82" s="19">
        <f t="shared" si="11"/>
        <v>2620380.9600000004</v>
      </c>
      <c r="AM82" s="32">
        <f t="shared" si="12"/>
        <v>1234585.1099999994</v>
      </c>
    </row>
    <row r="83" spans="1:39" x14ac:dyDescent="0.2">
      <c r="A83" s="1" t="s">
        <v>457</v>
      </c>
      <c r="B83" s="1" t="s">
        <v>458</v>
      </c>
      <c r="C83" s="88">
        <v>2332</v>
      </c>
      <c r="D83" s="88" t="s">
        <v>1099</v>
      </c>
      <c r="E83" s="56" t="s">
        <v>1990</v>
      </c>
      <c r="F83" s="124">
        <v>199859.17</v>
      </c>
      <c r="G83" s="124">
        <v>0</v>
      </c>
      <c r="H83" s="124">
        <v>21818.54</v>
      </c>
      <c r="J83" s="56">
        <v>130768.83</v>
      </c>
      <c r="K83" s="56">
        <v>405485.9</v>
      </c>
      <c r="M83" s="125">
        <v>20000</v>
      </c>
      <c r="P83" s="56"/>
      <c r="Q83" s="56">
        <v>-148662.24</v>
      </c>
      <c r="R83" s="56">
        <v>-946761.42</v>
      </c>
      <c r="S83" s="56">
        <v>1831896.95</v>
      </c>
      <c r="U83" s="98">
        <v>644324.98</v>
      </c>
      <c r="W83" s="98">
        <v>452.82</v>
      </c>
      <c r="Y83" s="98">
        <v>1628720</v>
      </c>
      <c r="Z83" s="98">
        <v>13300</v>
      </c>
      <c r="AA83" s="126">
        <v>1583633</v>
      </c>
      <c r="AC83" s="126">
        <v>21412</v>
      </c>
      <c r="AE83" s="126">
        <v>545617.06000000006</v>
      </c>
      <c r="AF83" s="126">
        <v>112358.59</v>
      </c>
      <c r="AH83" s="98">
        <f t="shared" si="7"/>
        <v>221677.71000000002</v>
      </c>
      <c r="AI83" s="106">
        <f t="shared" si="8"/>
        <v>20000</v>
      </c>
      <c r="AJ83" s="26">
        <f t="shared" si="9"/>
        <v>201677.71000000002</v>
      </c>
      <c r="AK83" s="27">
        <f t="shared" si="10"/>
        <v>2286797.7999999998</v>
      </c>
      <c r="AL83" s="19">
        <f t="shared" si="11"/>
        <v>2263020.65</v>
      </c>
      <c r="AM83" s="32">
        <f t="shared" si="12"/>
        <v>23777.149999999907</v>
      </c>
    </row>
    <row r="84" spans="1:39" x14ac:dyDescent="0.2">
      <c r="A84" s="1" t="s">
        <v>457</v>
      </c>
      <c r="B84" s="1" t="s">
        <v>458</v>
      </c>
      <c r="C84" s="88">
        <v>2410</v>
      </c>
      <c r="D84" s="88" t="s">
        <v>1100</v>
      </c>
      <c r="E84" s="56" t="s">
        <v>1991</v>
      </c>
      <c r="F84" s="124">
        <v>1090.93</v>
      </c>
      <c r="G84" s="124">
        <v>10000</v>
      </c>
      <c r="H84" s="124">
        <v>15606.47</v>
      </c>
      <c r="J84" s="56">
        <v>12</v>
      </c>
      <c r="K84" s="56">
        <v>180812.2</v>
      </c>
      <c r="M84" s="125">
        <v>40827</v>
      </c>
      <c r="P84" s="56"/>
      <c r="Q84" s="56">
        <v>-126206806.29000001</v>
      </c>
      <c r="R84" s="56">
        <v>126075390.70999999</v>
      </c>
      <c r="S84" s="56">
        <v>352730.98</v>
      </c>
      <c r="U84" s="98">
        <v>516235.2</v>
      </c>
      <c r="W84" s="98">
        <v>24.27</v>
      </c>
      <c r="Y84" s="98">
        <v>1217302.3999999999</v>
      </c>
      <c r="Z84" s="98">
        <v>13300</v>
      </c>
      <c r="AA84" s="126">
        <v>1335258.3999999999</v>
      </c>
      <c r="AC84" s="126">
        <v>9587</v>
      </c>
      <c r="AE84" s="126">
        <v>424566.25</v>
      </c>
      <c r="AF84" s="126">
        <v>25930.02</v>
      </c>
      <c r="AH84" s="98">
        <f t="shared" si="7"/>
        <v>26697.4</v>
      </c>
      <c r="AI84" s="106">
        <f t="shared" si="8"/>
        <v>40827</v>
      </c>
      <c r="AJ84" s="26">
        <f t="shared" si="9"/>
        <v>-14129.599999999999</v>
      </c>
      <c r="AK84" s="27">
        <f t="shared" si="10"/>
        <v>1746861.8699999999</v>
      </c>
      <c r="AL84" s="19">
        <f t="shared" si="11"/>
        <v>1795341.67</v>
      </c>
      <c r="AM84" s="32">
        <f>AK84-AL84</f>
        <v>-48479.800000000047</v>
      </c>
    </row>
    <row r="85" spans="1:39" s="31" customFormat="1" x14ac:dyDescent="0.2">
      <c r="A85" s="31" t="s">
        <v>457</v>
      </c>
      <c r="B85" s="31" t="s">
        <v>458</v>
      </c>
      <c r="C85" s="89">
        <v>3521</v>
      </c>
      <c r="D85" s="89" t="s">
        <v>1101</v>
      </c>
      <c r="E85" s="56" t="s">
        <v>1992</v>
      </c>
      <c r="F85" s="124">
        <v>4223.7700000000004</v>
      </c>
      <c r="G85" s="124">
        <v>0</v>
      </c>
      <c r="H85" s="124">
        <v>16177.22</v>
      </c>
      <c r="I85" s="124"/>
      <c r="J85" s="56">
        <v>1960888.57</v>
      </c>
      <c r="K85" s="56">
        <v>2543380.75</v>
      </c>
      <c r="L85" s="125"/>
      <c r="M85" s="125">
        <v>71530</v>
      </c>
      <c r="N85" s="125"/>
      <c r="O85" s="125"/>
      <c r="P85" s="56"/>
      <c r="Q85" s="56"/>
      <c r="R85" s="56">
        <v>4801002.5599999996</v>
      </c>
      <c r="S85" s="56"/>
      <c r="T85" s="98"/>
      <c r="U85" s="98">
        <v>392301.44</v>
      </c>
      <c r="V85" s="98"/>
      <c r="W85" s="98">
        <v>236.65</v>
      </c>
      <c r="X85" s="98"/>
      <c r="Y85" s="98">
        <v>1380596</v>
      </c>
      <c r="Z85" s="98">
        <v>13300</v>
      </c>
      <c r="AA85" s="126">
        <v>1398906</v>
      </c>
      <c r="AB85" s="126"/>
      <c r="AC85" s="126">
        <v>16716</v>
      </c>
      <c r="AD85" s="126"/>
      <c r="AE85" s="126">
        <v>503829.37</v>
      </c>
      <c r="AF85" s="126">
        <v>186551.97</v>
      </c>
      <c r="AG85" s="126">
        <v>2100</v>
      </c>
      <c r="AH85" s="98">
        <f t="shared" si="7"/>
        <v>20400.989999999998</v>
      </c>
      <c r="AI85" s="106">
        <f t="shared" si="8"/>
        <v>71530</v>
      </c>
      <c r="AJ85" s="26">
        <f t="shared" si="9"/>
        <v>-51129.01</v>
      </c>
      <c r="AK85" s="27">
        <f t="shared" si="10"/>
        <v>1786434.09</v>
      </c>
      <c r="AL85" s="19">
        <f t="shared" si="11"/>
        <v>2108103.3400000003</v>
      </c>
      <c r="AM85" s="32">
        <f t="shared" si="12"/>
        <v>-321669.25000000023</v>
      </c>
    </row>
    <row r="86" spans="1:39" x14ac:dyDescent="0.2">
      <c r="E86" s="56" t="s">
        <v>2015</v>
      </c>
      <c r="F86" s="124">
        <v>0</v>
      </c>
      <c r="H86" s="124">
        <v>0</v>
      </c>
      <c r="I86" s="124">
        <v>0</v>
      </c>
      <c r="J86" s="56">
        <v>143561.03</v>
      </c>
      <c r="K86" s="56">
        <v>6</v>
      </c>
      <c r="O86" s="125">
        <v>0</v>
      </c>
      <c r="P86" s="56"/>
      <c r="Q86" s="56"/>
      <c r="R86" s="56">
        <v>116690.76</v>
      </c>
      <c r="S86" s="56">
        <v>31316.240000000002</v>
      </c>
      <c r="Y86" s="98">
        <v>377943.4</v>
      </c>
      <c r="Z86" s="98">
        <v>271487.40000000002</v>
      </c>
      <c r="AA86" s="126">
        <v>427553.4</v>
      </c>
      <c r="AD86" s="126">
        <v>3472</v>
      </c>
      <c r="AE86" s="126">
        <v>218405.4</v>
      </c>
      <c r="AF86" s="126">
        <v>4439.97</v>
      </c>
      <c r="AH86" s="98">
        <f t="shared" si="7"/>
        <v>0</v>
      </c>
      <c r="AI86" s="106">
        <f t="shared" si="8"/>
        <v>0</v>
      </c>
      <c r="AJ86" s="26">
        <f t="shared" si="9"/>
        <v>0</v>
      </c>
      <c r="AK86" s="27">
        <f t="shared" si="10"/>
        <v>649430.80000000005</v>
      </c>
      <c r="AL86" s="19">
        <f t="shared" si="11"/>
        <v>653870.77</v>
      </c>
      <c r="AM86" s="32">
        <f t="shared" si="12"/>
        <v>-4439.9699999999721</v>
      </c>
    </row>
    <row r="87" spans="1:39" x14ac:dyDescent="0.2">
      <c r="AH87" s="54"/>
      <c r="AI87" s="35"/>
      <c r="AJ87" s="32"/>
      <c r="AK87" s="29"/>
      <c r="AL87" s="28"/>
    </row>
    <row r="88" spans="1:39" x14ac:dyDescent="0.2">
      <c r="AH88" s="54"/>
      <c r="AI88" s="35"/>
      <c r="AJ88" s="32"/>
      <c r="AK88" s="29"/>
      <c r="AL88" s="28"/>
    </row>
    <row r="89" spans="1:39" x14ac:dyDescent="0.2">
      <c r="AH89" s="54"/>
      <c r="AI89" s="35"/>
      <c r="AJ89" s="32"/>
      <c r="AK89" s="29"/>
      <c r="AL89" s="28"/>
    </row>
    <row r="90" spans="1:39" x14ac:dyDescent="0.2">
      <c r="AH90" s="54"/>
      <c r="AI90" s="35"/>
      <c r="AJ90" s="32"/>
      <c r="AK90" s="29"/>
      <c r="AL90" s="28"/>
    </row>
    <row r="91" spans="1:39" x14ac:dyDescent="0.2">
      <c r="AH91" s="54"/>
      <c r="AI91" s="35"/>
      <c r="AJ91" s="32"/>
      <c r="AK91" s="29"/>
      <c r="AL91" s="28"/>
    </row>
    <row r="92" spans="1:39" x14ac:dyDescent="0.2">
      <c r="AH92" s="54"/>
      <c r="AI92" s="35"/>
      <c r="AJ92" s="32"/>
      <c r="AK92" s="29"/>
      <c r="AL92" s="28"/>
    </row>
    <row r="93" spans="1:39" x14ac:dyDescent="0.2">
      <c r="AH93" s="54"/>
      <c r="AI93" s="35"/>
      <c r="AJ93" s="32"/>
      <c r="AK93" s="29"/>
      <c r="AL93" s="28"/>
    </row>
    <row r="94" spans="1:39" x14ac:dyDescent="0.2">
      <c r="AH94" s="54"/>
      <c r="AI94" s="35"/>
      <c r="AJ94" s="32"/>
      <c r="AK94" s="29"/>
      <c r="AL94" s="28"/>
    </row>
    <row r="95" spans="1:39" x14ac:dyDescent="0.2">
      <c r="AH95" s="54"/>
      <c r="AI95" s="35"/>
      <c r="AJ95" s="32"/>
      <c r="AK95" s="29"/>
      <c r="AL95" s="28"/>
    </row>
    <row r="96" spans="1:39" x14ac:dyDescent="0.2">
      <c r="AH96" s="54"/>
      <c r="AI96" s="35"/>
      <c r="AJ96" s="32"/>
      <c r="AK96" s="29"/>
      <c r="AL96" s="28"/>
    </row>
    <row r="97" spans="34:38" x14ac:dyDescent="0.2">
      <c r="AH97" s="54"/>
      <c r="AI97" s="35"/>
      <c r="AJ97" s="32"/>
      <c r="AK97" s="29"/>
      <c r="AL97" s="28"/>
    </row>
    <row r="98" spans="34:38" x14ac:dyDescent="0.2">
      <c r="AH98" s="54"/>
      <c r="AI98" s="35"/>
      <c r="AJ98" s="32"/>
      <c r="AK98" s="29"/>
      <c r="AL98" s="28"/>
    </row>
    <row r="99" spans="34:38" x14ac:dyDescent="0.2">
      <c r="AH99" s="54"/>
      <c r="AI99" s="35"/>
      <c r="AJ99" s="32"/>
      <c r="AK99" s="29"/>
      <c r="AL99" s="28"/>
    </row>
    <row r="100" spans="34:38" x14ac:dyDescent="0.2">
      <c r="AH100" s="54"/>
      <c r="AI100" s="35"/>
      <c r="AJ100" s="32"/>
      <c r="AK100" s="29"/>
      <c r="AL100" s="28"/>
    </row>
    <row r="101" spans="34:38" x14ac:dyDescent="0.2">
      <c r="AH101" s="54"/>
      <c r="AI101" s="35"/>
      <c r="AJ101" s="32"/>
      <c r="AK101" s="29"/>
      <c r="AL101" s="28"/>
    </row>
    <row r="102" spans="34:38" x14ac:dyDescent="0.2">
      <c r="AH102" s="54"/>
      <c r="AI102" s="35"/>
      <c r="AJ102" s="32"/>
      <c r="AK102" s="29"/>
      <c r="AL102" s="28"/>
    </row>
    <row r="103" spans="34:38" x14ac:dyDescent="0.2">
      <c r="AH103" s="54"/>
      <c r="AI103" s="35"/>
      <c r="AJ103" s="32"/>
      <c r="AK103" s="29"/>
      <c r="AL103" s="28"/>
    </row>
    <row r="104" spans="34:38" x14ac:dyDescent="0.2">
      <c r="AH104" s="54"/>
      <c r="AI104" s="35"/>
      <c r="AJ104" s="32"/>
      <c r="AK104" s="29"/>
      <c r="AL104" s="28"/>
    </row>
    <row r="105" spans="34:38" x14ac:dyDescent="0.2">
      <c r="AH105" s="54"/>
      <c r="AI105" s="35"/>
      <c r="AJ105" s="32"/>
      <c r="AK105" s="29"/>
      <c r="AL105" s="28"/>
    </row>
    <row r="106" spans="34:38" x14ac:dyDescent="0.2">
      <c r="AH106" s="54"/>
      <c r="AI106" s="35"/>
      <c r="AJ106" s="32"/>
      <c r="AK106" s="29"/>
      <c r="AL106" s="28"/>
    </row>
    <row r="107" spans="34:38" x14ac:dyDescent="0.2">
      <c r="AH107" s="54"/>
      <c r="AI107" s="35"/>
      <c r="AJ107" s="32"/>
      <c r="AK107" s="29"/>
      <c r="AL107" s="28"/>
    </row>
    <row r="108" spans="34:38" x14ac:dyDescent="0.2">
      <c r="AH108" s="54"/>
      <c r="AI108" s="35"/>
      <c r="AJ108" s="32"/>
      <c r="AK108" s="29"/>
      <c r="AL108" s="28"/>
    </row>
    <row r="109" spans="34:38" x14ac:dyDescent="0.2">
      <c r="AH109" s="54"/>
      <c r="AI109" s="35"/>
      <c r="AJ109" s="32"/>
      <c r="AK109" s="29"/>
      <c r="AL109" s="28"/>
    </row>
    <row r="110" spans="34:38" x14ac:dyDescent="0.2">
      <c r="AH110" s="54"/>
      <c r="AI110" s="35"/>
      <c r="AJ110" s="32"/>
      <c r="AK110" s="29"/>
      <c r="AL110" s="28"/>
    </row>
    <row r="111" spans="34:38" x14ac:dyDescent="0.2">
      <c r="AH111" s="54"/>
      <c r="AI111" s="35"/>
      <c r="AJ111" s="32"/>
      <c r="AK111" s="29"/>
      <c r="AL111" s="28"/>
    </row>
    <row r="112" spans="34:38" x14ac:dyDescent="0.2">
      <c r="AH112" s="54"/>
      <c r="AI112" s="35"/>
      <c r="AJ112" s="32"/>
      <c r="AK112" s="29"/>
      <c r="AL112" s="28"/>
    </row>
    <row r="113" spans="34:38" x14ac:dyDescent="0.2">
      <c r="AH113" s="54"/>
      <c r="AI113" s="35"/>
      <c r="AJ113" s="32"/>
      <c r="AK113" s="29"/>
      <c r="AL113" s="28"/>
    </row>
    <row r="114" spans="34:38" x14ac:dyDescent="0.2">
      <c r="AH114" s="54"/>
      <c r="AI114" s="35"/>
      <c r="AJ114" s="32"/>
      <c r="AK114" s="29"/>
      <c r="AL114" s="28"/>
    </row>
    <row r="115" spans="34:38" x14ac:dyDescent="0.2">
      <c r="AH115" s="54"/>
      <c r="AI115" s="35"/>
      <c r="AJ115" s="32"/>
      <c r="AK115" s="29"/>
      <c r="AL115" s="28"/>
    </row>
    <row r="116" spans="34:38" x14ac:dyDescent="0.2">
      <c r="AH116" s="54"/>
      <c r="AI116" s="35"/>
      <c r="AJ116" s="32"/>
      <c r="AK116" s="29"/>
      <c r="AL116" s="28"/>
    </row>
    <row r="117" spans="34:38" x14ac:dyDescent="0.2">
      <c r="AH117" s="54"/>
      <c r="AI117" s="35"/>
      <c r="AJ117" s="32"/>
      <c r="AK117" s="29"/>
      <c r="AL117" s="28"/>
    </row>
    <row r="118" spans="34:38" x14ac:dyDescent="0.2">
      <c r="AH118" s="54"/>
      <c r="AI118" s="35"/>
      <c r="AJ118" s="32"/>
      <c r="AK118" s="29"/>
      <c r="AL118" s="28"/>
    </row>
    <row r="119" spans="34:38" x14ac:dyDescent="0.2">
      <c r="AH119" s="54"/>
      <c r="AI119" s="35"/>
      <c r="AJ119" s="32"/>
      <c r="AK119" s="29"/>
      <c r="AL119" s="28"/>
    </row>
    <row r="120" spans="34:38" x14ac:dyDescent="0.2">
      <c r="AH120" s="54"/>
      <c r="AI120" s="35"/>
      <c r="AJ120" s="32"/>
      <c r="AK120" s="29"/>
      <c r="AL120" s="28"/>
    </row>
    <row r="121" spans="34:38" x14ac:dyDescent="0.2">
      <c r="AH121" s="54"/>
      <c r="AI121" s="35"/>
      <c r="AJ121" s="32"/>
      <c r="AK121" s="29"/>
      <c r="AL121" s="28"/>
    </row>
    <row r="122" spans="34:38" x14ac:dyDescent="0.2">
      <c r="AH122" s="54"/>
      <c r="AI122" s="35"/>
      <c r="AJ122" s="32"/>
      <c r="AK122" s="29"/>
      <c r="AL122" s="28"/>
    </row>
    <row r="123" spans="34:38" x14ac:dyDescent="0.2">
      <c r="AH123" s="54"/>
      <c r="AI123" s="35"/>
      <c r="AJ123" s="32"/>
      <c r="AK123" s="29"/>
      <c r="AL123" s="28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2"/>
  <sheetViews>
    <sheetView zoomScale="70" zoomScaleNormal="70" workbookViewId="0">
      <selection sqref="A1:Z1048576"/>
    </sheetView>
  </sheetViews>
  <sheetFormatPr defaultRowHeight="14.25" x14ac:dyDescent="0.2"/>
  <cols>
    <col min="1" max="1" width="39.125" style="279" bestFit="1" customWidth="1"/>
    <col min="2" max="2" width="31.875" style="280" bestFit="1" customWidth="1"/>
    <col min="3" max="3" width="31" style="280" bestFit="1" customWidth="1"/>
    <col min="4" max="4" width="22.75" style="280" bestFit="1" customWidth="1"/>
    <col min="5" max="5" width="22.5" style="280" bestFit="1" customWidth="1"/>
    <col min="6" max="6" width="17" style="278" bestFit="1" customWidth="1"/>
    <col min="7" max="7" width="14.625" style="278" bestFit="1" customWidth="1"/>
    <col min="8" max="8" width="16.625" style="281" bestFit="1" customWidth="1"/>
    <col min="9" max="9" width="18.875" style="281" bestFit="1" customWidth="1"/>
    <col min="10" max="10" width="18.125" style="281" bestFit="1" customWidth="1"/>
    <col min="11" max="11" width="20.125" style="281" bestFit="1" customWidth="1"/>
    <col min="12" max="12" width="26.5" style="278" bestFit="1" customWidth="1"/>
    <col min="13" max="13" width="26.625" style="278" bestFit="1" customWidth="1"/>
    <col min="14" max="14" width="17" style="278" bestFit="1" customWidth="1"/>
    <col min="15" max="15" width="26.125" style="282" bestFit="1" customWidth="1"/>
    <col min="16" max="16" width="42.875" style="282" bestFit="1" customWidth="1"/>
    <col min="17" max="17" width="43.625" style="282" bestFit="1" customWidth="1"/>
    <col min="18" max="18" width="27.75" style="282" bestFit="1" customWidth="1"/>
    <col min="19" max="19" width="53.125" style="282" bestFit="1" customWidth="1"/>
    <col min="20" max="20" width="14.625" style="282" bestFit="1" customWidth="1"/>
    <col min="21" max="21" width="19.125" style="283" bestFit="1" customWidth="1"/>
    <col min="22" max="22" width="25.5" style="283" bestFit="1" customWidth="1"/>
    <col min="23" max="23" width="23.875" style="283" bestFit="1" customWidth="1"/>
    <col min="24" max="24" width="41" style="283" bestFit="1" customWidth="1"/>
    <col min="25" max="25" width="29.625" style="283" bestFit="1" customWidth="1"/>
    <col min="26" max="26" width="31.875" style="283" bestFit="1" customWidth="1"/>
    <col min="27" max="16384" width="9" style="278"/>
  </cols>
  <sheetData>
    <row r="1" spans="1:26" x14ac:dyDescent="0.2">
      <c r="A1" s="279" t="s">
        <v>591</v>
      </c>
      <c r="B1" s="280" t="s">
        <v>1441</v>
      </c>
      <c r="C1" s="280" t="s">
        <v>1442</v>
      </c>
      <c r="D1" s="280" t="s">
        <v>1443</v>
      </c>
      <c r="E1" s="280" t="s">
        <v>1444</v>
      </c>
      <c r="F1" s="278" t="s">
        <v>1446</v>
      </c>
      <c r="G1" s="278" t="s">
        <v>1447</v>
      </c>
      <c r="H1" s="281" t="s">
        <v>1449</v>
      </c>
      <c r="I1" s="281" t="s">
        <v>1450</v>
      </c>
      <c r="J1" s="281" t="s">
        <v>1451</v>
      </c>
      <c r="K1" s="281" t="s">
        <v>1452</v>
      </c>
      <c r="L1" s="278" t="s">
        <v>1454</v>
      </c>
      <c r="M1" s="278" t="s">
        <v>1455</v>
      </c>
      <c r="N1" s="278" t="s">
        <v>1456</v>
      </c>
      <c r="O1" s="282" t="s">
        <v>1458</v>
      </c>
      <c r="P1" s="282" t="s">
        <v>1459</v>
      </c>
      <c r="Q1" s="282" t="s">
        <v>1460</v>
      </c>
      <c r="R1" s="282" t="s">
        <v>1461</v>
      </c>
      <c r="S1" s="282" t="s">
        <v>1462</v>
      </c>
      <c r="T1" s="282" t="s">
        <v>1463</v>
      </c>
      <c r="U1" s="283" t="s">
        <v>1464</v>
      </c>
      <c r="V1" s="283" t="s">
        <v>1465</v>
      </c>
      <c r="W1" s="283" t="s">
        <v>1466</v>
      </c>
      <c r="X1" s="283" t="s">
        <v>1467</v>
      </c>
      <c r="Y1" s="283" t="s">
        <v>1468</v>
      </c>
      <c r="Z1" s="283" t="s">
        <v>1472</v>
      </c>
    </row>
    <row r="2" spans="1:26" x14ac:dyDescent="0.2">
      <c r="A2" s="279" t="s">
        <v>592</v>
      </c>
      <c r="B2" s="280" t="s">
        <v>1473</v>
      </c>
      <c r="C2" s="280" t="s">
        <v>1474</v>
      </c>
      <c r="D2" s="280" t="s">
        <v>1475</v>
      </c>
      <c r="E2" s="280" t="s">
        <v>1476</v>
      </c>
      <c r="F2" s="278" t="s">
        <v>1478</v>
      </c>
      <c r="G2" s="278" t="s">
        <v>1479</v>
      </c>
      <c r="H2" s="281" t="s">
        <v>1481</v>
      </c>
      <c r="I2" s="281" t="s">
        <v>1482</v>
      </c>
      <c r="J2" s="281" t="s">
        <v>1483</v>
      </c>
      <c r="K2" s="281" t="s">
        <v>1484</v>
      </c>
      <c r="L2" s="278" t="s">
        <v>1486</v>
      </c>
      <c r="M2" s="278" t="s">
        <v>1487</v>
      </c>
      <c r="N2" s="278" t="s">
        <v>1488</v>
      </c>
      <c r="O2" s="282" t="s">
        <v>1490</v>
      </c>
      <c r="P2" s="282" t="s">
        <v>1491</v>
      </c>
      <c r="Q2" s="282" t="s">
        <v>1492</v>
      </c>
      <c r="R2" s="282" t="s">
        <v>1493</v>
      </c>
      <c r="S2" s="282" t="s">
        <v>1494</v>
      </c>
      <c r="T2" s="282" t="s">
        <v>1495</v>
      </c>
      <c r="U2" s="283" t="s">
        <v>1496</v>
      </c>
      <c r="V2" s="283" t="s">
        <v>1497</v>
      </c>
      <c r="W2" s="283" t="s">
        <v>1498</v>
      </c>
      <c r="X2" s="283" t="s">
        <v>1499</v>
      </c>
      <c r="Y2" s="283" t="s">
        <v>1500</v>
      </c>
      <c r="Z2" s="283" t="s">
        <v>1504</v>
      </c>
    </row>
    <row r="3" spans="1:26" x14ac:dyDescent="0.2">
      <c r="A3" s="279" t="s">
        <v>593</v>
      </c>
      <c r="B3" s="280">
        <v>91960646.219999999</v>
      </c>
      <c r="C3" s="280">
        <v>1396823.95</v>
      </c>
      <c r="D3" s="280">
        <v>13324385.800000001</v>
      </c>
      <c r="E3" s="280">
        <v>37200</v>
      </c>
      <c r="F3" s="278">
        <v>100643697.53</v>
      </c>
      <c r="G3" s="278">
        <v>28975462.350000001</v>
      </c>
      <c r="H3" s="281">
        <v>219744.7</v>
      </c>
      <c r="I3" s="281">
        <v>843618.81</v>
      </c>
      <c r="J3" s="281">
        <v>858001.49</v>
      </c>
      <c r="K3" s="281">
        <v>853071.37</v>
      </c>
      <c r="L3" s="278">
        <v>-863692.44</v>
      </c>
      <c r="M3" s="278">
        <v>-68113949.469999999</v>
      </c>
      <c r="N3" s="278">
        <v>337880728.77999997</v>
      </c>
      <c r="O3" s="282">
        <v>19540.48</v>
      </c>
      <c r="P3" s="282">
        <v>217065055.71000001</v>
      </c>
      <c r="Q3" s="282">
        <v>10138742.5</v>
      </c>
      <c r="R3" s="282">
        <v>129818.71</v>
      </c>
      <c r="S3" s="282">
        <v>182206959.84</v>
      </c>
      <c r="T3" s="282">
        <v>23402260.210000001</v>
      </c>
      <c r="U3" s="283">
        <v>270906496.25999999</v>
      </c>
      <c r="V3" s="283">
        <v>85966</v>
      </c>
      <c r="W3" s="283">
        <v>1714460.86</v>
      </c>
      <c r="X3" s="283">
        <v>95382420.879999995</v>
      </c>
      <c r="Y3" s="283">
        <v>19574299.670000002</v>
      </c>
      <c r="Z3" s="283">
        <v>226522.14</v>
      </c>
    </row>
    <row r="5" spans="1:26" x14ac:dyDescent="0.2">
      <c r="A5" s="279" t="s">
        <v>2017</v>
      </c>
      <c r="B5" s="280">
        <v>67324.14</v>
      </c>
      <c r="D5" s="280">
        <v>10885</v>
      </c>
      <c r="F5" s="278">
        <v>2</v>
      </c>
      <c r="G5" s="278">
        <v>18203</v>
      </c>
      <c r="M5" s="278">
        <v>-1465691.99</v>
      </c>
      <c r="N5" s="278">
        <v>1570000</v>
      </c>
      <c r="O5" s="282">
        <v>21.13</v>
      </c>
      <c r="S5" s="282">
        <v>385108</v>
      </c>
      <c r="T5" s="282">
        <v>2688586.35</v>
      </c>
      <c r="U5" s="283">
        <v>2740008</v>
      </c>
      <c r="W5" s="283">
        <v>166570</v>
      </c>
      <c r="X5" s="283">
        <v>175031.35</v>
      </c>
    </row>
    <row r="6" spans="1:26" x14ac:dyDescent="0.2">
      <c r="A6" s="279" t="s">
        <v>2018</v>
      </c>
      <c r="B6" s="280">
        <v>33955.03</v>
      </c>
      <c r="D6" s="280">
        <v>1325</v>
      </c>
      <c r="F6" s="278">
        <v>3</v>
      </c>
      <c r="G6" s="278">
        <v>4</v>
      </c>
      <c r="M6" s="278">
        <v>-1200000</v>
      </c>
      <c r="N6" s="278">
        <v>1209311.82</v>
      </c>
      <c r="O6" s="282">
        <v>4.21</v>
      </c>
      <c r="S6" s="282">
        <v>756682.5</v>
      </c>
      <c r="T6" s="282">
        <v>883337.52</v>
      </c>
      <c r="U6" s="283">
        <v>999802.5</v>
      </c>
      <c r="X6" s="283">
        <v>614246.52</v>
      </c>
    </row>
    <row r="7" spans="1:26" x14ac:dyDescent="0.2">
      <c r="A7" s="279" t="s">
        <v>2019</v>
      </c>
      <c r="B7" s="280">
        <v>3847.21</v>
      </c>
      <c r="D7" s="280">
        <v>38270</v>
      </c>
      <c r="F7" s="278">
        <v>66896.67</v>
      </c>
      <c r="G7" s="278">
        <v>8012</v>
      </c>
      <c r="M7" s="278">
        <v>-1197114.55</v>
      </c>
      <c r="N7" s="278">
        <v>1382089.34</v>
      </c>
      <c r="O7" s="282">
        <v>6.09</v>
      </c>
      <c r="S7" s="282">
        <v>1059788</v>
      </c>
      <c r="T7" s="282">
        <v>562672.28</v>
      </c>
      <c r="U7" s="283">
        <v>1288431</v>
      </c>
      <c r="X7" s="283">
        <v>327524.28000000003</v>
      </c>
    </row>
    <row r="8" spans="1:26" x14ac:dyDescent="0.2">
      <c r="A8" s="279" t="s">
        <v>2020</v>
      </c>
      <c r="B8" s="280">
        <v>28668.42</v>
      </c>
      <c r="D8" s="280">
        <v>9745</v>
      </c>
      <c r="F8" s="278">
        <v>2</v>
      </c>
      <c r="G8" s="278">
        <v>45</v>
      </c>
      <c r="M8" s="278">
        <v>-1523304.59</v>
      </c>
      <c r="N8" s="278">
        <v>1532600</v>
      </c>
      <c r="O8" s="282">
        <v>39.01</v>
      </c>
      <c r="S8" s="282">
        <v>768432</v>
      </c>
      <c r="T8" s="282">
        <v>1748512.28</v>
      </c>
      <c r="U8" s="283">
        <v>1623352</v>
      </c>
      <c r="W8" s="283">
        <v>32802.49</v>
      </c>
      <c r="X8" s="283">
        <v>831663.79</v>
      </c>
    </row>
    <row r="9" spans="1:26" x14ac:dyDescent="0.2">
      <c r="A9" s="279" t="s">
        <v>2021</v>
      </c>
      <c r="B9" s="280">
        <v>13653.55</v>
      </c>
      <c r="D9" s="280">
        <v>32405</v>
      </c>
      <c r="F9" s="278">
        <v>1679502</v>
      </c>
      <c r="G9" s="278">
        <v>44014</v>
      </c>
      <c r="M9" s="278">
        <v>-492790.43</v>
      </c>
      <c r="N9" s="278">
        <v>2300000</v>
      </c>
      <c r="O9" s="282">
        <v>31.01</v>
      </c>
      <c r="R9" s="282">
        <v>48.97</v>
      </c>
      <c r="S9" s="282">
        <v>748628</v>
      </c>
      <c r="T9" s="282">
        <v>630989.93999999994</v>
      </c>
      <c r="U9" s="283">
        <v>1049598</v>
      </c>
      <c r="W9" s="283">
        <v>26000</v>
      </c>
      <c r="X9" s="283">
        <v>340774.94</v>
      </c>
    </row>
    <row r="10" spans="1:26" x14ac:dyDescent="0.2">
      <c r="A10" s="279" t="s">
        <v>2022</v>
      </c>
      <c r="B10" s="280">
        <v>39624.49</v>
      </c>
      <c r="D10" s="280">
        <v>7110.26</v>
      </c>
      <c r="F10" s="278">
        <v>4</v>
      </c>
      <c r="G10" s="278">
        <v>335</v>
      </c>
      <c r="M10" s="278">
        <v>-1044217.62</v>
      </c>
      <c r="N10" s="278">
        <v>1150000</v>
      </c>
      <c r="O10" s="282">
        <v>9.6300000000000008</v>
      </c>
      <c r="S10" s="282">
        <v>883200</v>
      </c>
      <c r="T10" s="282">
        <v>724331.57</v>
      </c>
      <c r="U10" s="283">
        <v>1141920</v>
      </c>
      <c r="W10" s="283">
        <v>102000</v>
      </c>
      <c r="X10" s="283">
        <v>343529.83</v>
      </c>
    </row>
    <row r="11" spans="1:26" x14ac:dyDescent="0.2">
      <c r="A11" s="279" t="s">
        <v>2023</v>
      </c>
      <c r="B11" s="280">
        <v>20173.07</v>
      </c>
      <c r="D11" s="280">
        <v>30799</v>
      </c>
      <c r="F11" s="278">
        <v>1</v>
      </c>
      <c r="G11" s="278">
        <v>25</v>
      </c>
      <c r="M11" s="278">
        <v>-1206110.3700000001</v>
      </c>
      <c r="N11" s="278">
        <v>1250300</v>
      </c>
      <c r="O11" s="282">
        <v>28.44</v>
      </c>
      <c r="S11" s="282">
        <v>922625</v>
      </c>
      <c r="T11" s="282">
        <v>316383.05</v>
      </c>
      <c r="U11" s="283">
        <v>989505</v>
      </c>
      <c r="W11" s="283">
        <v>3136</v>
      </c>
      <c r="X11" s="283">
        <v>224542.6</v>
      </c>
    </row>
    <row r="12" spans="1:26" x14ac:dyDescent="0.2">
      <c r="A12" s="279" t="s">
        <v>2024</v>
      </c>
      <c r="B12" s="280">
        <v>3078.59</v>
      </c>
      <c r="D12" s="280">
        <v>8755</v>
      </c>
      <c r="F12" s="278">
        <v>4</v>
      </c>
      <c r="G12" s="278">
        <v>59</v>
      </c>
      <c r="M12" s="278">
        <v>-1497401.63</v>
      </c>
      <c r="N12" s="278">
        <v>1542339.31</v>
      </c>
      <c r="R12" s="282">
        <v>92.91</v>
      </c>
      <c r="S12" s="282">
        <v>584876</v>
      </c>
      <c r="T12" s="282">
        <v>2534705.79</v>
      </c>
      <c r="U12" s="283">
        <v>2202103</v>
      </c>
      <c r="W12" s="283">
        <v>57652</v>
      </c>
      <c r="X12" s="283">
        <v>792934.99</v>
      </c>
    </row>
    <row r="13" spans="1:26" x14ac:dyDescent="0.2">
      <c r="A13" s="279" t="s">
        <v>2025</v>
      </c>
      <c r="B13" s="280">
        <v>21536.83</v>
      </c>
      <c r="D13" s="280">
        <v>9405</v>
      </c>
      <c r="F13" s="278">
        <v>1441672.12</v>
      </c>
      <c r="G13" s="278">
        <v>19918.66</v>
      </c>
      <c r="M13" s="278">
        <v>-342089.11</v>
      </c>
      <c r="N13" s="278">
        <v>1850000</v>
      </c>
      <c r="O13" s="282">
        <v>23.62</v>
      </c>
      <c r="S13" s="282">
        <v>1960308</v>
      </c>
      <c r="T13" s="282">
        <v>506755.23</v>
      </c>
      <c r="U13" s="283">
        <v>2110528</v>
      </c>
      <c r="X13" s="283">
        <v>362217.13</v>
      </c>
    </row>
    <row r="14" spans="1:26" x14ac:dyDescent="0.2">
      <c r="A14" s="279" t="s">
        <v>2026</v>
      </c>
      <c r="B14" s="280">
        <v>148214.41</v>
      </c>
      <c r="D14" s="280">
        <v>30515</v>
      </c>
      <c r="F14" s="278">
        <v>7</v>
      </c>
      <c r="G14" s="278">
        <v>82</v>
      </c>
      <c r="M14" s="278">
        <v>-967326.92</v>
      </c>
      <c r="N14" s="278">
        <v>1236758.5</v>
      </c>
      <c r="O14" s="282">
        <v>311.83</v>
      </c>
      <c r="S14" s="282">
        <v>1561138.4</v>
      </c>
      <c r="T14" s="282">
        <v>1806849.18</v>
      </c>
      <c r="U14" s="283">
        <v>2047218.4</v>
      </c>
      <c r="W14" s="283">
        <v>625246.37</v>
      </c>
      <c r="X14" s="283">
        <v>785447.81</v>
      </c>
    </row>
    <row r="15" spans="1:26" x14ac:dyDescent="0.2">
      <c r="A15" s="279" t="s">
        <v>2027</v>
      </c>
      <c r="B15" s="280">
        <v>5314.88</v>
      </c>
      <c r="D15" s="280">
        <v>24720</v>
      </c>
      <c r="F15" s="278">
        <v>4</v>
      </c>
      <c r="G15" s="278">
        <v>7</v>
      </c>
      <c r="M15" s="278">
        <v>-1163985.8799999999</v>
      </c>
      <c r="N15" s="278">
        <v>1223648</v>
      </c>
      <c r="O15" s="282">
        <v>23.76</v>
      </c>
      <c r="S15" s="282">
        <v>656252.4</v>
      </c>
      <c r="T15" s="282">
        <v>1498924.13</v>
      </c>
      <c r="U15" s="283">
        <v>1282202.3999999999</v>
      </c>
      <c r="W15" s="283">
        <v>527175</v>
      </c>
      <c r="X15" s="283">
        <v>364479.13</v>
      </c>
    </row>
    <row r="16" spans="1:26" x14ac:dyDescent="0.2">
      <c r="A16" s="279" t="s">
        <v>2028</v>
      </c>
      <c r="B16" s="280">
        <v>40611.019999999997</v>
      </c>
      <c r="D16" s="280">
        <v>129779</v>
      </c>
      <c r="F16" s="278">
        <v>5</v>
      </c>
      <c r="G16" s="278">
        <v>6</v>
      </c>
      <c r="M16" s="278">
        <v>-1569640.92</v>
      </c>
      <c r="N16" s="278">
        <v>1790913.12</v>
      </c>
      <c r="O16" s="282">
        <v>7.82</v>
      </c>
      <c r="S16" s="282">
        <v>14208891</v>
      </c>
      <c r="T16" s="282">
        <v>2990965.21</v>
      </c>
      <c r="U16" s="283">
        <v>16452151</v>
      </c>
      <c r="V16" s="283">
        <v>15000</v>
      </c>
      <c r="W16" s="283">
        <v>7500</v>
      </c>
      <c r="X16" s="283">
        <v>776084.21</v>
      </c>
    </row>
    <row r="17" spans="1:26" x14ac:dyDescent="0.2">
      <c r="A17" s="279" t="s">
        <v>2029</v>
      </c>
      <c r="B17" s="280">
        <v>4576.6400000000003</v>
      </c>
      <c r="F17" s="278">
        <v>6</v>
      </c>
      <c r="G17" s="278">
        <v>20</v>
      </c>
      <c r="M17" s="278">
        <v>-1274163.29</v>
      </c>
      <c r="N17" s="278">
        <v>1325520</v>
      </c>
      <c r="O17" s="282">
        <v>35.93</v>
      </c>
      <c r="S17" s="282">
        <v>1157688.2</v>
      </c>
      <c r="T17" s="282">
        <v>604182.09</v>
      </c>
      <c r="U17" s="283">
        <v>1504067.2</v>
      </c>
      <c r="X17" s="283">
        <v>304593.09000000003</v>
      </c>
    </row>
    <row r="18" spans="1:26" x14ac:dyDescent="0.2">
      <c r="A18" s="279" t="s">
        <v>2030</v>
      </c>
      <c r="B18" s="280">
        <v>700.51</v>
      </c>
      <c r="D18" s="280">
        <v>25315</v>
      </c>
      <c r="F18" s="278">
        <v>4</v>
      </c>
      <c r="G18" s="278">
        <v>26</v>
      </c>
      <c r="M18" s="278">
        <v>-1325211.8</v>
      </c>
      <c r="N18" s="278">
        <v>1385124.66</v>
      </c>
      <c r="R18" s="282">
        <v>50.65</v>
      </c>
      <c r="S18" s="282">
        <v>2024555</v>
      </c>
      <c r="T18" s="282">
        <v>335374.38</v>
      </c>
      <c r="U18" s="283">
        <v>2127513</v>
      </c>
      <c r="W18" s="283">
        <v>25583</v>
      </c>
      <c r="X18" s="283">
        <v>235931.38</v>
      </c>
    </row>
    <row r="19" spans="1:26" x14ac:dyDescent="0.2">
      <c r="A19" s="279" t="s">
        <v>2031</v>
      </c>
      <c r="B19" s="280">
        <v>2390.9499999999998</v>
      </c>
      <c r="D19" s="280">
        <v>60951</v>
      </c>
      <c r="F19" s="278">
        <v>3</v>
      </c>
      <c r="G19" s="278">
        <v>149518</v>
      </c>
      <c r="M19" s="278">
        <v>-973981</v>
      </c>
      <c r="N19" s="278">
        <v>1199644.94</v>
      </c>
      <c r="R19" s="282">
        <v>7.01</v>
      </c>
      <c r="S19" s="282">
        <v>1912164</v>
      </c>
      <c r="T19" s="282">
        <v>493822.77</v>
      </c>
      <c r="U19" s="283">
        <v>2177589</v>
      </c>
      <c r="W19" s="283">
        <v>3500</v>
      </c>
      <c r="X19" s="283">
        <v>230829.31</v>
      </c>
    </row>
    <row r="20" spans="1:26" x14ac:dyDescent="0.2">
      <c r="A20" s="279" t="s">
        <v>2032</v>
      </c>
      <c r="B20" s="280">
        <v>3047.14</v>
      </c>
      <c r="D20" s="280">
        <v>0</v>
      </c>
      <c r="F20" s="278">
        <v>6</v>
      </c>
      <c r="G20" s="278">
        <v>15</v>
      </c>
      <c r="M20" s="278">
        <v>-1633082.89</v>
      </c>
      <c r="N20" s="278">
        <v>1642759</v>
      </c>
      <c r="O20" s="282">
        <v>12.03</v>
      </c>
      <c r="S20" s="282">
        <v>825378.7</v>
      </c>
      <c r="T20" s="282">
        <v>565288.93000000005</v>
      </c>
      <c r="U20" s="283">
        <v>1248596.7</v>
      </c>
      <c r="X20" s="283">
        <v>148690.93</v>
      </c>
    </row>
    <row r="21" spans="1:26" x14ac:dyDescent="0.2">
      <c r="A21" s="279" t="s">
        <v>2033</v>
      </c>
      <c r="B21" s="280">
        <v>20991.15</v>
      </c>
      <c r="D21" s="280">
        <v>61066</v>
      </c>
      <c r="F21" s="278">
        <v>3</v>
      </c>
      <c r="G21" s="278">
        <v>58</v>
      </c>
      <c r="M21" s="278">
        <v>-950115.79</v>
      </c>
      <c r="N21" s="278">
        <v>1067330</v>
      </c>
      <c r="O21" s="282">
        <v>74.94</v>
      </c>
      <c r="S21" s="282">
        <v>1406476</v>
      </c>
      <c r="T21" s="282">
        <v>243157.29</v>
      </c>
      <c r="U21" s="283">
        <v>1542061</v>
      </c>
      <c r="W21" s="283">
        <v>32218</v>
      </c>
      <c r="X21" s="283">
        <v>99401.29</v>
      </c>
    </row>
    <row r="22" spans="1:26" x14ac:dyDescent="0.2">
      <c r="A22" s="279" t="s">
        <v>2034</v>
      </c>
      <c r="B22" s="280">
        <v>713509.38</v>
      </c>
      <c r="C22" s="280">
        <v>30388.7</v>
      </c>
      <c r="D22" s="280">
        <v>174513.72</v>
      </c>
      <c r="F22" s="278">
        <v>246669.25</v>
      </c>
      <c r="G22" s="278">
        <v>412906.07</v>
      </c>
      <c r="M22" s="278">
        <v>1635365.67</v>
      </c>
      <c r="P22" s="282">
        <v>1191616.99</v>
      </c>
      <c r="Q22" s="282">
        <v>113900</v>
      </c>
      <c r="R22" s="282">
        <v>523.87</v>
      </c>
      <c r="S22" s="282">
        <v>1192340</v>
      </c>
      <c r="U22" s="283">
        <v>1407206</v>
      </c>
      <c r="V22" s="283">
        <v>3444</v>
      </c>
      <c r="X22" s="283">
        <v>1020537.13</v>
      </c>
      <c r="Y22" s="283">
        <v>107501.28</v>
      </c>
    </row>
    <row r="23" spans="1:26" x14ac:dyDescent="0.2">
      <c r="A23" s="279" t="s">
        <v>2035</v>
      </c>
      <c r="B23" s="280">
        <v>483165.11</v>
      </c>
      <c r="D23" s="280">
        <v>46068.36</v>
      </c>
      <c r="F23" s="278">
        <v>200020.26</v>
      </c>
      <c r="G23" s="278">
        <v>226378.03</v>
      </c>
      <c r="K23" s="281">
        <v>392</v>
      </c>
      <c r="M23" s="278">
        <v>-1757914.96</v>
      </c>
      <c r="N23" s="278">
        <v>2340148.79</v>
      </c>
      <c r="P23" s="282">
        <v>1153741.3500000001</v>
      </c>
      <c r="R23" s="282">
        <v>1146.27</v>
      </c>
      <c r="S23" s="282">
        <v>894370</v>
      </c>
      <c r="U23" s="283">
        <v>1174696</v>
      </c>
      <c r="X23" s="283">
        <v>411168.21</v>
      </c>
      <c r="Y23" s="283">
        <v>76362.48</v>
      </c>
    </row>
    <row r="24" spans="1:26" x14ac:dyDescent="0.2">
      <c r="A24" s="279" t="s">
        <v>2036</v>
      </c>
      <c r="B24" s="280">
        <v>788677.15</v>
      </c>
      <c r="C24" s="280">
        <v>50611.839999999997</v>
      </c>
      <c r="D24" s="280">
        <v>79806.710000000006</v>
      </c>
      <c r="F24" s="278">
        <v>197960.58</v>
      </c>
      <c r="G24" s="278">
        <v>93749.07</v>
      </c>
      <c r="M24" s="278">
        <v>-1751927.6</v>
      </c>
      <c r="N24" s="278">
        <v>2461151.44</v>
      </c>
      <c r="P24" s="282">
        <v>1543797.44</v>
      </c>
      <c r="Q24" s="282">
        <v>310050</v>
      </c>
      <c r="R24" s="282">
        <v>283.35000000000002</v>
      </c>
      <c r="S24" s="282">
        <v>1467940</v>
      </c>
      <c r="U24" s="283">
        <v>1791124</v>
      </c>
      <c r="V24" s="283">
        <v>1830</v>
      </c>
      <c r="X24" s="283">
        <v>812142.23</v>
      </c>
      <c r="Y24" s="283">
        <v>163030.04999999999</v>
      </c>
      <c r="Z24" s="283">
        <v>1136</v>
      </c>
    </row>
    <row r="25" spans="1:26" x14ac:dyDescent="0.2">
      <c r="A25" s="279" t="s">
        <v>2037</v>
      </c>
      <c r="B25" s="280">
        <v>547063.94999999995</v>
      </c>
      <c r="C25" s="280">
        <v>57673.32</v>
      </c>
      <c r="D25" s="280">
        <v>69809.95</v>
      </c>
      <c r="F25" s="278">
        <v>344752.63</v>
      </c>
      <c r="G25" s="278">
        <v>140948.41</v>
      </c>
      <c r="M25" s="278">
        <v>-808780.81</v>
      </c>
      <c r="N25" s="278">
        <v>1609968.11</v>
      </c>
      <c r="P25" s="282">
        <v>1084950.77</v>
      </c>
      <c r="Q25" s="282">
        <v>46500</v>
      </c>
      <c r="R25" s="282">
        <v>764.99</v>
      </c>
      <c r="S25" s="282">
        <v>1073660</v>
      </c>
      <c r="U25" s="283">
        <v>1264442</v>
      </c>
      <c r="V25" s="283">
        <v>5590</v>
      </c>
      <c r="X25" s="283">
        <v>448484.77</v>
      </c>
      <c r="Y25" s="283">
        <v>101459.05</v>
      </c>
      <c r="Z25" s="283">
        <v>323.14</v>
      </c>
    </row>
    <row r="26" spans="1:26" x14ac:dyDescent="0.2">
      <c r="A26" s="279" t="s">
        <v>2038</v>
      </c>
      <c r="B26" s="280">
        <v>376192.54</v>
      </c>
      <c r="C26" s="280">
        <v>712</v>
      </c>
      <c r="D26" s="280">
        <v>103624.31</v>
      </c>
      <c r="F26" s="278">
        <v>242672.84</v>
      </c>
      <c r="G26" s="278">
        <v>120060.15</v>
      </c>
      <c r="M26" s="278">
        <v>-1234395.1000000001</v>
      </c>
      <c r="N26" s="278">
        <v>1693812.25</v>
      </c>
      <c r="P26" s="282">
        <v>719364.39</v>
      </c>
      <c r="Q26" s="282">
        <v>62430</v>
      </c>
      <c r="R26" s="282">
        <v>422.83</v>
      </c>
      <c r="S26" s="282">
        <v>695850</v>
      </c>
      <c r="U26" s="283">
        <v>830780</v>
      </c>
      <c r="X26" s="283">
        <v>214396.77</v>
      </c>
      <c r="Y26" s="283">
        <v>39891.550000000003</v>
      </c>
    </row>
    <row r="27" spans="1:26" x14ac:dyDescent="0.2">
      <c r="A27" s="279" t="s">
        <v>2039</v>
      </c>
      <c r="B27" s="280">
        <v>780949.38</v>
      </c>
      <c r="C27" s="280">
        <v>45287.1</v>
      </c>
      <c r="D27" s="280">
        <v>114616.91</v>
      </c>
      <c r="F27" s="278">
        <v>275560.84000000003</v>
      </c>
      <c r="G27" s="278">
        <v>244235.42</v>
      </c>
      <c r="K27" s="281">
        <v>7.5</v>
      </c>
      <c r="M27" s="278">
        <v>25431.66</v>
      </c>
      <c r="N27" s="278">
        <v>1247745.83</v>
      </c>
      <c r="P27" s="282">
        <v>1230244.6200000001</v>
      </c>
      <c r="Q27" s="282">
        <v>50000</v>
      </c>
      <c r="R27" s="282">
        <v>2214.86</v>
      </c>
      <c r="S27" s="282">
        <v>933760</v>
      </c>
      <c r="U27" s="283">
        <v>1215041</v>
      </c>
      <c r="X27" s="283">
        <v>634310.03</v>
      </c>
      <c r="Y27" s="283">
        <v>85412.29</v>
      </c>
    </row>
    <row r="28" spans="1:26" x14ac:dyDescent="0.2">
      <c r="A28" s="279" t="s">
        <v>2040</v>
      </c>
      <c r="B28" s="280">
        <v>987076.37</v>
      </c>
      <c r="D28" s="280">
        <v>94243.81</v>
      </c>
      <c r="F28" s="278">
        <v>394562.15</v>
      </c>
      <c r="G28" s="278">
        <v>110788.82</v>
      </c>
      <c r="K28" s="281">
        <v>378.9</v>
      </c>
      <c r="M28" s="278">
        <v>-381270.72</v>
      </c>
      <c r="N28" s="278">
        <v>1804121.26</v>
      </c>
      <c r="P28" s="282">
        <v>962255.3</v>
      </c>
      <c r="Q28" s="282">
        <v>200</v>
      </c>
      <c r="R28" s="282">
        <v>3232.07</v>
      </c>
      <c r="S28" s="282">
        <v>679620</v>
      </c>
      <c r="U28" s="283">
        <v>835936</v>
      </c>
      <c r="V28" s="283">
        <v>2520</v>
      </c>
      <c r="X28" s="283">
        <v>525004.01</v>
      </c>
      <c r="Y28" s="283">
        <v>81592.649999999994</v>
      </c>
    </row>
    <row r="29" spans="1:26" x14ac:dyDescent="0.2">
      <c r="A29" s="279" t="s">
        <v>2041</v>
      </c>
      <c r="B29" s="280">
        <v>791963.72</v>
      </c>
      <c r="C29" s="280">
        <v>240</v>
      </c>
      <c r="D29" s="280">
        <v>160383.95000000001</v>
      </c>
      <c r="F29" s="278">
        <v>434046.82</v>
      </c>
      <c r="G29" s="278">
        <v>292835.34000000003</v>
      </c>
      <c r="K29" s="281">
        <v>65.150000000000006</v>
      </c>
      <c r="M29" s="278">
        <v>-931.18</v>
      </c>
      <c r="N29" s="278">
        <v>1414760.08</v>
      </c>
      <c r="P29" s="282">
        <v>1270958.97</v>
      </c>
      <c r="R29" s="282">
        <v>1067.44</v>
      </c>
      <c r="S29" s="282">
        <v>1188900</v>
      </c>
      <c r="U29" s="283">
        <v>1477246</v>
      </c>
      <c r="X29" s="283">
        <v>513666.09</v>
      </c>
      <c r="Y29" s="283">
        <v>132881.54</v>
      </c>
    </row>
    <row r="30" spans="1:26" x14ac:dyDescent="0.2">
      <c r="A30" s="279" t="s">
        <v>2042</v>
      </c>
      <c r="B30" s="280">
        <v>1318106.73</v>
      </c>
      <c r="D30" s="280">
        <v>226963.77</v>
      </c>
      <c r="F30" s="278">
        <v>193984.18</v>
      </c>
      <c r="G30" s="278">
        <v>221736.74</v>
      </c>
      <c r="K30" s="281">
        <v>0</v>
      </c>
      <c r="M30" s="278">
        <v>-770525.94</v>
      </c>
      <c r="N30" s="278">
        <v>1595887.05</v>
      </c>
      <c r="P30" s="282">
        <v>1661540.61</v>
      </c>
      <c r="Q30" s="282">
        <v>626550</v>
      </c>
      <c r="R30" s="282">
        <v>600.23</v>
      </c>
      <c r="S30" s="282">
        <v>1443970</v>
      </c>
      <c r="U30" s="283">
        <v>1718530</v>
      </c>
      <c r="X30" s="283">
        <v>746453.68</v>
      </c>
      <c r="Y30" s="283">
        <v>53925.85</v>
      </c>
    </row>
    <row r="31" spans="1:26" x14ac:dyDescent="0.2">
      <c r="A31" s="279" t="s">
        <v>2043</v>
      </c>
      <c r="B31" s="280">
        <v>776382.42</v>
      </c>
      <c r="D31" s="280">
        <v>224747.74</v>
      </c>
      <c r="F31" s="278">
        <v>116673.09</v>
      </c>
      <c r="G31" s="278">
        <v>187271.45</v>
      </c>
      <c r="K31" s="281">
        <v>52.2</v>
      </c>
      <c r="M31" s="278">
        <v>-832865.71</v>
      </c>
      <c r="N31" s="278">
        <v>1789492.25</v>
      </c>
      <c r="P31" s="282">
        <v>952046.98</v>
      </c>
      <c r="R31" s="282">
        <v>1253.28</v>
      </c>
      <c r="S31" s="282">
        <v>667540</v>
      </c>
      <c r="U31" s="283">
        <v>852256</v>
      </c>
      <c r="X31" s="283">
        <v>295106.94</v>
      </c>
      <c r="Y31" s="283">
        <v>58119.360000000001</v>
      </c>
      <c r="Z31" s="283">
        <v>1514</v>
      </c>
    </row>
    <row r="32" spans="1:26" x14ac:dyDescent="0.2">
      <c r="A32" s="279" t="s">
        <v>2044</v>
      </c>
      <c r="B32" s="280">
        <v>693769.67</v>
      </c>
      <c r="D32" s="280">
        <v>49661.41</v>
      </c>
      <c r="F32" s="278">
        <v>299757.59999999998</v>
      </c>
      <c r="G32" s="278">
        <v>478258.22</v>
      </c>
      <c r="M32" s="278">
        <v>-1704353.54</v>
      </c>
      <c r="N32" s="278">
        <v>3102228.3</v>
      </c>
      <c r="P32" s="282">
        <v>986263.98</v>
      </c>
      <c r="Q32" s="282">
        <v>65178</v>
      </c>
      <c r="R32" s="282">
        <v>825.66</v>
      </c>
      <c r="S32" s="282">
        <v>1414010</v>
      </c>
      <c r="U32" s="283">
        <v>1634563</v>
      </c>
      <c r="X32" s="283">
        <v>451391.64</v>
      </c>
      <c r="Y32" s="283">
        <v>189232.86</v>
      </c>
      <c r="Z32" s="283">
        <v>2100</v>
      </c>
    </row>
    <row r="33" spans="1:26" x14ac:dyDescent="0.2">
      <c r="A33" s="279" t="s">
        <v>2045</v>
      </c>
      <c r="B33" s="280">
        <v>778287.64</v>
      </c>
      <c r="C33" s="280">
        <v>112897.66</v>
      </c>
      <c r="D33" s="280">
        <v>105224.14</v>
      </c>
      <c r="F33" s="278">
        <v>354946.69</v>
      </c>
      <c r="G33" s="278">
        <v>231122.05</v>
      </c>
      <c r="K33" s="281">
        <v>0</v>
      </c>
      <c r="M33" s="278">
        <v>-493277.31</v>
      </c>
      <c r="N33" s="278">
        <v>1484748</v>
      </c>
      <c r="P33" s="282">
        <v>1248703.8500000001</v>
      </c>
      <c r="Q33" s="282">
        <v>93000</v>
      </c>
      <c r="R33" s="282">
        <v>2122.31</v>
      </c>
      <c r="S33" s="282">
        <v>612880</v>
      </c>
      <c r="U33" s="283">
        <v>851819</v>
      </c>
      <c r="X33" s="283">
        <v>327212.64</v>
      </c>
      <c r="Y33" s="283">
        <v>106716.95</v>
      </c>
    </row>
    <row r="34" spans="1:26" x14ac:dyDescent="0.2">
      <c r="A34" s="279" t="s">
        <v>2046</v>
      </c>
      <c r="B34" s="280">
        <v>830668.15</v>
      </c>
      <c r="C34" s="280">
        <v>33230.400000000001</v>
      </c>
      <c r="D34" s="280">
        <v>55116.93</v>
      </c>
      <c r="F34" s="278">
        <v>96862.28</v>
      </c>
      <c r="G34" s="278">
        <v>309717.95</v>
      </c>
      <c r="M34" s="278">
        <v>-1036745.7</v>
      </c>
      <c r="N34" s="278">
        <v>1924840.79</v>
      </c>
      <c r="P34" s="282">
        <v>1254889.1599999999</v>
      </c>
      <c r="Q34" s="282">
        <v>86609.5</v>
      </c>
      <c r="R34" s="282">
        <v>848.82</v>
      </c>
      <c r="S34" s="282">
        <v>641140</v>
      </c>
      <c r="U34" s="283">
        <v>913143</v>
      </c>
      <c r="X34" s="283">
        <v>490722.5</v>
      </c>
      <c r="Y34" s="283">
        <v>91956.36</v>
      </c>
    </row>
    <row r="35" spans="1:26" x14ac:dyDescent="0.2">
      <c r="A35" s="279" t="s">
        <v>2047</v>
      </c>
      <c r="B35" s="280">
        <v>1558696.98</v>
      </c>
      <c r="C35" s="280">
        <v>49918.92</v>
      </c>
      <c r="D35" s="280">
        <v>138489.43</v>
      </c>
      <c r="F35" s="278">
        <v>228457.18</v>
      </c>
      <c r="G35" s="278">
        <v>169059.79</v>
      </c>
      <c r="M35" s="278">
        <v>353670</v>
      </c>
      <c r="N35" s="278">
        <v>1101601.1100000001</v>
      </c>
      <c r="P35" s="282">
        <v>1147770.6000000001</v>
      </c>
      <c r="Q35" s="282">
        <v>337125</v>
      </c>
      <c r="R35" s="282">
        <v>4561.6400000000003</v>
      </c>
      <c r="S35" s="282">
        <v>1208070</v>
      </c>
      <c r="T35" s="282">
        <v>48</v>
      </c>
      <c r="U35" s="283">
        <v>1496836</v>
      </c>
      <c r="X35" s="283">
        <v>397468.05</v>
      </c>
      <c r="Y35" s="283">
        <v>53415.5</v>
      </c>
    </row>
    <row r="36" spans="1:26" x14ac:dyDescent="0.2">
      <c r="A36" s="279" t="s">
        <v>2048</v>
      </c>
      <c r="B36" s="280">
        <v>521697.78</v>
      </c>
      <c r="C36" s="280">
        <v>7279.05</v>
      </c>
      <c r="D36" s="280">
        <v>132278.34</v>
      </c>
      <c r="F36" s="278">
        <v>1472333.26</v>
      </c>
      <c r="G36" s="278">
        <v>101402.47</v>
      </c>
      <c r="M36" s="278">
        <v>1378181.32</v>
      </c>
      <c r="N36" s="278">
        <v>528949.56000000006</v>
      </c>
      <c r="P36" s="282">
        <v>986186.02</v>
      </c>
      <c r="Q36" s="282">
        <v>153175</v>
      </c>
      <c r="R36" s="282">
        <v>492.73</v>
      </c>
      <c r="S36" s="282">
        <v>885460</v>
      </c>
      <c r="T36" s="282">
        <v>80</v>
      </c>
      <c r="U36" s="283">
        <v>1104160</v>
      </c>
      <c r="X36" s="283">
        <v>443761.12</v>
      </c>
      <c r="Y36" s="283">
        <v>108866.61</v>
      </c>
      <c r="Z36" s="283">
        <v>500</v>
      </c>
    </row>
    <row r="37" spans="1:26" x14ac:dyDescent="0.2">
      <c r="A37" s="279" t="s">
        <v>2049</v>
      </c>
      <c r="B37" s="280">
        <v>472811.72</v>
      </c>
      <c r="D37" s="280">
        <v>69172.929999999993</v>
      </c>
      <c r="F37" s="278">
        <v>475945.18</v>
      </c>
      <c r="G37" s="278">
        <v>66390.69</v>
      </c>
      <c r="K37" s="281">
        <v>283.39</v>
      </c>
      <c r="M37" s="278">
        <v>-783262.06</v>
      </c>
      <c r="N37" s="278">
        <v>1603684.39</v>
      </c>
      <c r="P37" s="282">
        <v>888895.67</v>
      </c>
      <c r="Q37" s="282">
        <v>157020</v>
      </c>
      <c r="R37" s="282">
        <v>447.63</v>
      </c>
      <c r="S37" s="282">
        <v>1226750</v>
      </c>
      <c r="U37" s="283">
        <v>1397572</v>
      </c>
      <c r="X37" s="283">
        <v>497625.45</v>
      </c>
      <c r="Y37" s="283">
        <v>101077.29</v>
      </c>
      <c r="Z37" s="283">
        <v>500</v>
      </c>
    </row>
    <row r="38" spans="1:26" x14ac:dyDescent="0.2">
      <c r="A38" s="279" t="s">
        <v>2050</v>
      </c>
      <c r="B38" s="280">
        <v>395192.46</v>
      </c>
      <c r="C38" s="280">
        <v>19924.98</v>
      </c>
      <c r="D38" s="280">
        <v>112719.2</v>
      </c>
      <c r="F38" s="278">
        <v>162759.16</v>
      </c>
      <c r="G38" s="278">
        <v>100670</v>
      </c>
      <c r="M38" s="278">
        <v>-868026.46</v>
      </c>
      <c r="N38" s="278">
        <v>1498620.76</v>
      </c>
      <c r="P38" s="282">
        <v>668026.15</v>
      </c>
      <c r="R38" s="282">
        <v>454.27</v>
      </c>
      <c r="S38" s="282">
        <v>507460</v>
      </c>
      <c r="U38" s="283">
        <v>612654</v>
      </c>
      <c r="V38" s="283">
        <v>4418</v>
      </c>
      <c r="X38" s="283">
        <v>300886.40999999997</v>
      </c>
      <c r="Y38" s="283">
        <v>70478.509999999995</v>
      </c>
    </row>
    <row r="39" spans="1:26" x14ac:dyDescent="0.2">
      <c r="A39" s="279" t="s">
        <v>2051</v>
      </c>
      <c r="B39" s="280">
        <v>691685.91</v>
      </c>
      <c r="C39" s="280">
        <v>127668.99</v>
      </c>
      <c r="D39" s="280">
        <v>79606.33</v>
      </c>
      <c r="F39" s="278">
        <v>1447752.45</v>
      </c>
      <c r="G39" s="278">
        <v>256709.8</v>
      </c>
      <c r="M39" s="278">
        <v>65970.539999999994</v>
      </c>
      <c r="N39" s="278">
        <v>2339595.1</v>
      </c>
      <c r="P39" s="282">
        <v>1269793.06</v>
      </c>
      <c r="Q39" s="282">
        <v>90500</v>
      </c>
      <c r="R39" s="282">
        <v>1139.47</v>
      </c>
      <c r="S39" s="282">
        <v>1008900</v>
      </c>
      <c r="U39" s="283">
        <v>1346609.26</v>
      </c>
      <c r="X39" s="283">
        <v>621984.77</v>
      </c>
      <c r="Y39" s="283">
        <v>130516.66</v>
      </c>
    </row>
    <row r="40" spans="1:26" x14ac:dyDescent="0.2">
      <c r="A40" s="279" t="s">
        <v>2052</v>
      </c>
      <c r="B40" s="280">
        <v>820362.74</v>
      </c>
      <c r="D40" s="280">
        <v>51386.23</v>
      </c>
      <c r="F40" s="278">
        <v>232960.22</v>
      </c>
      <c r="G40" s="278">
        <v>133102.76999999999</v>
      </c>
      <c r="M40" s="278">
        <v>-805282.31</v>
      </c>
      <c r="N40" s="278">
        <v>1457071.21</v>
      </c>
      <c r="P40" s="282">
        <v>1168201.94</v>
      </c>
      <c r="Q40" s="282">
        <v>234130</v>
      </c>
      <c r="R40" s="282">
        <v>520.66999999999996</v>
      </c>
      <c r="S40" s="282">
        <v>240780</v>
      </c>
      <c r="U40" s="283">
        <v>497325</v>
      </c>
      <c r="X40" s="283">
        <v>450508.26</v>
      </c>
      <c r="Y40" s="283">
        <v>57994.29</v>
      </c>
    </row>
    <row r="41" spans="1:26" x14ac:dyDescent="0.2">
      <c r="A41" s="279" t="s">
        <v>2053</v>
      </c>
      <c r="B41" s="280">
        <v>792805.51</v>
      </c>
      <c r="C41" s="280">
        <v>25655.15</v>
      </c>
      <c r="D41" s="280">
        <v>115459.97</v>
      </c>
      <c r="F41" s="278">
        <v>390940.03</v>
      </c>
      <c r="G41" s="278">
        <v>508118.5</v>
      </c>
      <c r="M41" s="278">
        <v>-359713.42</v>
      </c>
      <c r="N41" s="278">
        <v>1798384.44</v>
      </c>
      <c r="P41" s="282">
        <v>875941.09</v>
      </c>
      <c r="Q41" s="282">
        <v>244390</v>
      </c>
      <c r="R41" s="282">
        <v>1208.56</v>
      </c>
      <c r="S41" s="282">
        <v>630880</v>
      </c>
      <c r="U41" s="283">
        <v>764682</v>
      </c>
      <c r="X41" s="283">
        <v>385119.71</v>
      </c>
      <c r="Y41" s="283">
        <v>156038.49</v>
      </c>
      <c r="Z41" s="283">
        <v>80</v>
      </c>
    </row>
    <row r="42" spans="1:26" x14ac:dyDescent="0.2">
      <c r="A42" s="279" t="s">
        <v>2054</v>
      </c>
      <c r="B42" s="280">
        <v>654777.46</v>
      </c>
      <c r="D42" s="280">
        <v>150659.19</v>
      </c>
      <c r="F42" s="278">
        <v>361451.33</v>
      </c>
      <c r="G42" s="278">
        <v>267581.86</v>
      </c>
      <c r="K42" s="281">
        <v>283.07</v>
      </c>
      <c r="M42" s="278">
        <v>-48139.66</v>
      </c>
      <c r="N42" s="278">
        <v>1262156.06</v>
      </c>
      <c r="P42" s="282">
        <v>1066160.5</v>
      </c>
      <c r="Q42" s="282">
        <v>211400</v>
      </c>
      <c r="R42" s="282">
        <v>957.95</v>
      </c>
      <c r="S42" s="282">
        <v>780660</v>
      </c>
      <c r="U42" s="283">
        <v>1062275</v>
      </c>
      <c r="V42" s="283">
        <v>1830</v>
      </c>
      <c r="X42" s="283">
        <v>593288.38</v>
      </c>
      <c r="Y42" s="283">
        <v>109143.7</v>
      </c>
    </row>
    <row r="43" spans="1:26" x14ac:dyDescent="0.2">
      <c r="A43" s="279" t="s">
        <v>2055</v>
      </c>
      <c r="B43" s="280">
        <v>343810.65</v>
      </c>
      <c r="C43" s="280">
        <v>4580</v>
      </c>
      <c r="D43" s="280">
        <v>211574.43</v>
      </c>
      <c r="F43" s="278">
        <v>581929.99</v>
      </c>
      <c r="G43" s="278">
        <v>93353.73</v>
      </c>
      <c r="M43" s="278">
        <v>-795906.52</v>
      </c>
      <c r="N43" s="278">
        <v>1683339.65</v>
      </c>
      <c r="P43" s="282">
        <v>954224.31</v>
      </c>
      <c r="R43" s="282">
        <v>466.11</v>
      </c>
      <c r="S43" s="282">
        <v>295850</v>
      </c>
      <c r="U43" s="283">
        <v>463343</v>
      </c>
      <c r="X43" s="283">
        <v>315959.71999999997</v>
      </c>
      <c r="Y43" s="283">
        <v>73386.03</v>
      </c>
    </row>
    <row r="44" spans="1:26" x14ac:dyDescent="0.2">
      <c r="A44" s="279" t="s">
        <v>2187</v>
      </c>
      <c r="B44" s="280">
        <v>946427.01</v>
      </c>
      <c r="C44" s="280">
        <v>13550</v>
      </c>
      <c r="D44" s="280">
        <v>259494.14</v>
      </c>
      <c r="F44" s="278">
        <v>397507.6</v>
      </c>
      <c r="G44" s="278">
        <v>84033.32</v>
      </c>
      <c r="M44" s="278">
        <v>-688189.72</v>
      </c>
      <c r="N44" s="278">
        <v>2224890.19</v>
      </c>
      <c r="P44" s="282">
        <v>965510.22</v>
      </c>
      <c r="Q44" s="282">
        <v>50000</v>
      </c>
      <c r="R44" s="282">
        <v>1421.27</v>
      </c>
      <c r="S44" s="282">
        <v>641780</v>
      </c>
      <c r="U44" s="283">
        <v>802550</v>
      </c>
      <c r="X44" s="283">
        <v>532459.42000000004</v>
      </c>
      <c r="Y44" s="283">
        <v>97296.47</v>
      </c>
    </row>
    <row r="45" spans="1:26" x14ac:dyDescent="0.2">
      <c r="A45" s="279" t="s">
        <v>2201</v>
      </c>
      <c r="B45" s="280">
        <v>461042.17</v>
      </c>
      <c r="C45" s="280">
        <v>28670</v>
      </c>
      <c r="D45" s="280">
        <v>58301.47</v>
      </c>
      <c r="F45" s="278">
        <v>1979623.44</v>
      </c>
      <c r="G45" s="278">
        <v>808874.61</v>
      </c>
      <c r="M45" s="278">
        <v>3285164.12</v>
      </c>
      <c r="P45" s="282">
        <v>992583.46</v>
      </c>
      <c r="Q45" s="282">
        <v>78900</v>
      </c>
      <c r="R45" s="282">
        <v>302.51</v>
      </c>
      <c r="S45" s="282">
        <v>691770</v>
      </c>
      <c r="U45" s="283">
        <v>936858</v>
      </c>
      <c r="X45" s="283">
        <v>380268.54</v>
      </c>
      <c r="Y45" s="283">
        <v>365815.86</v>
      </c>
    </row>
    <row r="46" spans="1:26" x14ac:dyDescent="0.2">
      <c r="A46" s="279" t="s">
        <v>2056</v>
      </c>
      <c r="B46" s="280">
        <v>464356.44</v>
      </c>
      <c r="C46" s="280">
        <v>0</v>
      </c>
      <c r="D46" s="280">
        <v>82052.399999999994</v>
      </c>
      <c r="F46" s="278">
        <v>1373298.94</v>
      </c>
      <c r="G46" s="278">
        <v>186288.63</v>
      </c>
      <c r="J46" s="281">
        <v>10010.19</v>
      </c>
      <c r="K46" s="281">
        <v>147.12</v>
      </c>
      <c r="M46" s="278">
        <v>93313.61</v>
      </c>
      <c r="N46" s="278">
        <v>721555.06</v>
      </c>
      <c r="P46" s="282">
        <v>1151522.6499999999</v>
      </c>
      <c r="R46" s="282">
        <v>896.11</v>
      </c>
      <c r="S46" s="282">
        <v>1326640</v>
      </c>
      <c r="T46" s="282">
        <v>164208.6</v>
      </c>
      <c r="U46" s="283">
        <v>1804722</v>
      </c>
      <c r="X46" s="283">
        <v>462369.25</v>
      </c>
      <c r="Y46" s="283">
        <v>210931.28</v>
      </c>
    </row>
    <row r="47" spans="1:26" x14ac:dyDescent="0.2">
      <c r="A47" s="279" t="s">
        <v>2057</v>
      </c>
      <c r="B47" s="280">
        <v>560090.32999999996</v>
      </c>
      <c r="C47" s="280">
        <v>13950</v>
      </c>
      <c r="D47" s="280">
        <v>57390.36</v>
      </c>
      <c r="F47" s="278">
        <v>112082.68</v>
      </c>
      <c r="G47" s="278">
        <v>776347.04</v>
      </c>
      <c r="J47" s="281">
        <v>165170.22</v>
      </c>
      <c r="K47" s="281">
        <v>5.9</v>
      </c>
      <c r="M47" s="278">
        <v>176877.17</v>
      </c>
      <c r="N47" s="278">
        <v>1541680.81</v>
      </c>
      <c r="P47" s="282">
        <v>1880112.3</v>
      </c>
      <c r="Q47" s="282">
        <v>109075</v>
      </c>
      <c r="R47" s="282">
        <v>1996.64</v>
      </c>
      <c r="S47" s="282">
        <v>1278144.02</v>
      </c>
      <c r="T47" s="282">
        <v>310266</v>
      </c>
      <c r="U47" s="283">
        <v>1887165.02</v>
      </c>
      <c r="V47" s="283">
        <v>28550</v>
      </c>
      <c r="X47" s="283">
        <v>507402.13</v>
      </c>
      <c r="Y47" s="283">
        <v>195024.76</v>
      </c>
    </row>
    <row r="48" spans="1:26" x14ac:dyDescent="0.2">
      <c r="A48" s="279" t="s">
        <v>2058</v>
      </c>
      <c r="B48" s="280">
        <v>520152.25</v>
      </c>
      <c r="C48" s="280">
        <v>0</v>
      </c>
      <c r="D48" s="280">
        <v>12244.29</v>
      </c>
      <c r="F48" s="278">
        <v>933036.95</v>
      </c>
      <c r="G48" s="278">
        <v>540679.93000000005</v>
      </c>
      <c r="J48" s="281">
        <v>90590.720000000001</v>
      </c>
      <c r="K48" s="281">
        <v>164.38</v>
      </c>
      <c r="M48" s="278">
        <v>63849.82</v>
      </c>
      <c r="N48" s="278">
        <v>3101072.39</v>
      </c>
      <c r="P48" s="282">
        <v>1029471.88</v>
      </c>
      <c r="Q48" s="282">
        <v>34250</v>
      </c>
      <c r="R48" s="282">
        <v>878.86</v>
      </c>
      <c r="S48" s="282">
        <v>1923992</v>
      </c>
      <c r="T48" s="282">
        <v>98000</v>
      </c>
      <c r="U48" s="283">
        <v>2430312</v>
      </c>
      <c r="V48" s="283">
        <v>4900</v>
      </c>
      <c r="X48" s="283">
        <v>412362.4</v>
      </c>
      <c r="Y48" s="283">
        <v>217330.16</v>
      </c>
    </row>
    <row r="49" spans="1:26" x14ac:dyDescent="0.2">
      <c r="A49" s="279" t="s">
        <v>2059</v>
      </c>
      <c r="B49" s="280">
        <v>139255.07</v>
      </c>
      <c r="C49" s="280">
        <v>0</v>
      </c>
      <c r="D49" s="280">
        <v>43641.97</v>
      </c>
      <c r="F49" s="278">
        <v>1987883.68</v>
      </c>
      <c r="G49" s="278">
        <v>156190.48000000001</v>
      </c>
      <c r="J49" s="281">
        <v>30252.59</v>
      </c>
      <c r="K49" s="281">
        <v>227.27</v>
      </c>
      <c r="M49" s="278">
        <v>54749.52</v>
      </c>
      <c r="N49" s="278">
        <v>2713140.37</v>
      </c>
      <c r="P49" s="282">
        <v>977671.78</v>
      </c>
      <c r="Q49" s="282">
        <v>99950</v>
      </c>
      <c r="R49" s="282">
        <v>316.89</v>
      </c>
      <c r="S49" s="282">
        <v>877004</v>
      </c>
      <c r="T49" s="282">
        <v>31200</v>
      </c>
      <c r="U49" s="283">
        <v>1302069</v>
      </c>
      <c r="X49" s="283">
        <v>396649.76</v>
      </c>
      <c r="Y49" s="283">
        <v>164245.56</v>
      </c>
    </row>
    <row r="50" spans="1:26" x14ac:dyDescent="0.2">
      <c r="A50" s="279" t="s">
        <v>2060</v>
      </c>
      <c r="B50" s="280">
        <v>709880.42</v>
      </c>
      <c r="C50" s="280">
        <v>0</v>
      </c>
      <c r="D50" s="280">
        <v>58065.62</v>
      </c>
      <c r="F50" s="278">
        <v>176547.79</v>
      </c>
      <c r="G50" s="278">
        <v>294717.18</v>
      </c>
      <c r="I50" s="281">
        <v>59172.5</v>
      </c>
      <c r="J50" s="281">
        <v>260409.02</v>
      </c>
      <c r="K50" s="281">
        <v>889.32</v>
      </c>
      <c r="M50" s="278">
        <v>65462.95</v>
      </c>
      <c r="N50" s="278">
        <v>2152655.08</v>
      </c>
      <c r="P50" s="282">
        <v>1744121.33</v>
      </c>
      <c r="Q50" s="282">
        <v>104265</v>
      </c>
      <c r="R50" s="282">
        <v>845.97</v>
      </c>
      <c r="S50" s="282">
        <v>867972</v>
      </c>
      <c r="T50" s="282">
        <v>449424</v>
      </c>
      <c r="U50" s="283">
        <v>1886322</v>
      </c>
      <c r="V50" s="283">
        <v>8340</v>
      </c>
      <c r="X50" s="283">
        <v>697012.55</v>
      </c>
      <c r="Y50" s="283">
        <v>185371.14</v>
      </c>
    </row>
    <row r="51" spans="1:26" x14ac:dyDescent="0.2">
      <c r="A51" s="279" t="s">
        <v>2188</v>
      </c>
      <c r="B51" s="280">
        <v>342823.11</v>
      </c>
      <c r="C51" s="280">
        <v>0</v>
      </c>
      <c r="D51" s="280">
        <v>39763.29</v>
      </c>
      <c r="F51" s="278">
        <v>461679.44</v>
      </c>
      <c r="G51" s="278">
        <v>215170.4</v>
      </c>
      <c r="J51" s="281">
        <v>28312.75</v>
      </c>
      <c r="K51" s="281">
        <v>306.31</v>
      </c>
      <c r="M51" s="278">
        <v>161981.44</v>
      </c>
      <c r="N51" s="278">
        <v>2872107.81</v>
      </c>
      <c r="P51" s="282">
        <v>1138603.1100000001</v>
      </c>
      <c r="Q51" s="282">
        <v>66275</v>
      </c>
      <c r="R51" s="282">
        <v>600.91999999999996</v>
      </c>
      <c r="S51" s="282">
        <v>567112</v>
      </c>
      <c r="T51" s="282">
        <v>91400</v>
      </c>
      <c r="U51" s="283">
        <v>1094446</v>
      </c>
      <c r="X51" s="283">
        <v>393369.27</v>
      </c>
      <c r="Y51" s="283">
        <v>202706.62</v>
      </c>
    </row>
    <row r="52" spans="1:26" x14ac:dyDescent="0.2">
      <c r="A52" s="279" t="s">
        <v>2061</v>
      </c>
      <c r="B52" s="280">
        <v>197565.08</v>
      </c>
      <c r="C52" s="280">
        <v>0</v>
      </c>
      <c r="D52" s="280">
        <v>18813.330000000002</v>
      </c>
      <c r="F52" s="278">
        <v>466137.36</v>
      </c>
      <c r="G52" s="278">
        <v>108307.86</v>
      </c>
      <c r="N52" s="278">
        <v>2033236.3</v>
      </c>
      <c r="P52" s="282">
        <v>1392403.78</v>
      </c>
      <c r="R52" s="282">
        <v>602.89</v>
      </c>
      <c r="S52" s="282">
        <v>628720</v>
      </c>
      <c r="U52" s="283">
        <v>1335408</v>
      </c>
      <c r="X52" s="283">
        <v>549853.56999999995</v>
      </c>
      <c r="Y52" s="283">
        <v>74643.600000000006</v>
      </c>
    </row>
    <row r="53" spans="1:26" x14ac:dyDescent="0.2">
      <c r="A53" s="279" t="s">
        <v>2062</v>
      </c>
      <c r="B53" s="280">
        <v>279219.11</v>
      </c>
      <c r="C53" s="280">
        <v>0</v>
      </c>
      <c r="D53" s="280">
        <v>58050.86</v>
      </c>
      <c r="F53" s="278">
        <v>2115244.0699999998</v>
      </c>
      <c r="G53" s="278">
        <v>545769.86</v>
      </c>
      <c r="K53" s="281">
        <v>195</v>
      </c>
      <c r="N53" s="278">
        <v>575288.56999999995</v>
      </c>
      <c r="P53" s="282">
        <v>1457302.19</v>
      </c>
      <c r="R53" s="282">
        <v>547.66</v>
      </c>
      <c r="S53" s="282">
        <v>468400</v>
      </c>
      <c r="U53" s="283">
        <v>1107566</v>
      </c>
      <c r="X53" s="283">
        <v>502985.83</v>
      </c>
      <c r="Y53" s="283">
        <v>223141.84</v>
      </c>
    </row>
    <row r="54" spans="1:26" x14ac:dyDescent="0.2">
      <c r="A54" s="279" t="s">
        <v>2063</v>
      </c>
      <c r="B54" s="280">
        <v>690715.02</v>
      </c>
      <c r="C54" s="280">
        <v>0</v>
      </c>
      <c r="D54" s="280">
        <v>15420.69</v>
      </c>
      <c r="F54" s="278">
        <v>2517970.9700000002</v>
      </c>
      <c r="G54" s="278">
        <v>186819.44</v>
      </c>
      <c r="N54" s="278">
        <v>1317062.58</v>
      </c>
      <c r="P54" s="282">
        <v>1134336.52</v>
      </c>
      <c r="R54" s="282">
        <v>989.7</v>
      </c>
      <c r="S54" s="282">
        <v>839000</v>
      </c>
      <c r="U54" s="283">
        <v>1318480</v>
      </c>
      <c r="X54" s="283">
        <v>228680.35</v>
      </c>
      <c r="Y54" s="283">
        <v>131950</v>
      </c>
    </row>
    <row r="55" spans="1:26" x14ac:dyDescent="0.2">
      <c r="A55" s="279" t="s">
        <v>2064</v>
      </c>
      <c r="B55" s="280">
        <v>187648.08</v>
      </c>
      <c r="C55" s="280">
        <v>9600</v>
      </c>
      <c r="D55" s="280">
        <v>56108.98</v>
      </c>
      <c r="F55" s="278">
        <v>144737.72</v>
      </c>
      <c r="G55" s="278">
        <v>336508.87</v>
      </c>
      <c r="N55" s="278">
        <v>2202516.2599999998</v>
      </c>
      <c r="P55" s="282">
        <v>1212484.6200000001</v>
      </c>
      <c r="R55" s="282">
        <v>464.16</v>
      </c>
      <c r="S55" s="282">
        <v>451040</v>
      </c>
      <c r="U55" s="283">
        <v>1019760</v>
      </c>
      <c r="X55" s="283">
        <v>388240.77</v>
      </c>
      <c r="Y55" s="283">
        <v>184071.6</v>
      </c>
    </row>
    <row r="56" spans="1:26" x14ac:dyDescent="0.2">
      <c r="A56" s="279" t="s">
        <v>2189</v>
      </c>
      <c r="B56" s="280">
        <v>581670.56999999995</v>
      </c>
      <c r="C56" s="280">
        <v>0</v>
      </c>
      <c r="D56" s="280">
        <v>31571.71</v>
      </c>
      <c r="F56" s="278">
        <v>407373.56</v>
      </c>
      <c r="G56" s="278">
        <v>163306.70000000001</v>
      </c>
      <c r="N56" s="278">
        <v>2224684.62</v>
      </c>
      <c r="P56" s="282">
        <v>1314358.49</v>
      </c>
      <c r="R56" s="282">
        <v>942.85</v>
      </c>
      <c r="S56" s="282">
        <v>287920</v>
      </c>
      <c r="U56" s="283">
        <v>826080</v>
      </c>
      <c r="X56" s="283">
        <v>337534.56</v>
      </c>
      <c r="Y56" s="283">
        <v>120178.48</v>
      </c>
    </row>
    <row r="57" spans="1:26" x14ac:dyDescent="0.2">
      <c r="A57" s="279" t="s">
        <v>2065</v>
      </c>
      <c r="B57" s="280">
        <v>936230.14</v>
      </c>
      <c r="C57" s="280">
        <v>11620</v>
      </c>
      <c r="D57" s="280">
        <v>45059.45</v>
      </c>
      <c r="F57" s="278">
        <v>49332</v>
      </c>
      <c r="G57" s="278">
        <v>233766.27</v>
      </c>
      <c r="K57" s="281">
        <v>326.89999999999998</v>
      </c>
      <c r="L57" s="278">
        <v>-793754.37</v>
      </c>
      <c r="M57" s="278">
        <v>17406.43</v>
      </c>
      <c r="N57" s="278">
        <v>1546692.27</v>
      </c>
      <c r="P57" s="282">
        <v>1424187.38</v>
      </c>
      <c r="Q57" s="282">
        <v>193415</v>
      </c>
      <c r="R57" s="282">
        <v>880.61</v>
      </c>
      <c r="S57" s="282">
        <v>1065320</v>
      </c>
      <c r="T57" s="282">
        <v>21404.42</v>
      </c>
      <c r="U57" s="283">
        <v>1755661.9</v>
      </c>
      <c r="X57" s="283">
        <v>328228.01</v>
      </c>
      <c r="Y57" s="283">
        <v>110518.79</v>
      </c>
      <c r="Z57" s="283">
        <v>3762.08</v>
      </c>
    </row>
    <row r="58" spans="1:26" x14ac:dyDescent="0.2">
      <c r="A58" s="279" t="s">
        <v>2066</v>
      </c>
      <c r="B58" s="280">
        <v>777853.6</v>
      </c>
      <c r="D58" s="280">
        <v>33413.160000000003</v>
      </c>
      <c r="F58" s="278">
        <v>1389428.05</v>
      </c>
      <c r="G58" s="278">
        <v>412526.34</v>
      </c>
      <c r="H58" s="281">
        <v>1408.23</v>
      </c>
      <c r="I58" s="281">
        <v>17400</v>
      </c>
      <c r="K58" s="281">
        <v>237298.28</v>
      </c>
      <c r="L58" s="278">
        <v>1588256.89</v>
      </c>
      <c r="M58" s="278">
        <v>-49545.25</v>
      </c>
      <c r="N58" s="278">
        <v>305399.93</v>
      </c>
      <c r="P58" s="282">
        <v>1983392.71</v>
      </c>
      <c r="R58" s="282">
        <v>1102.01</v>
      </c>
      <c r="S58" s="282">
        <v>1100920</v>
      </c>
      <c r="T58" s="282">
        <v>16176.54</v>
      </c>
      <c r="U58" s="283">
        <v>1976070</v>
      </c>
      <c r="W58" s="283">
        <v>1200</v>
      </c>
      <c r="X58" s="283">
        <v>552334.97</v>
      </c>
      <c r="Y58" s="283">
        <v>49428.78</v>
      </c>
    </row>
    <row r="59" spans="1:26" x14ac:dyDescent="0.2">
      <c r="A59" s="279" t="s">
        <v>2067</v>
      </c>
      <c r="B59" s="280">
        <v>796198.71</v>
      </c>
      <c r="C59" s="280">
        <v>6840</v>
      </c>
      <c r="D59" s="280">
        <v>91948.35</v>
      </c>
      <c r="F59" s="278">
        <v>184769.88</v>
      </c>
      <c r="G59" s="278">
        <v>470673.42</v>
      </c>
      <c r="K59" s="281">
        <v>87170.5</v>
      </c>
      <c r="L59" s="278">
        <v>-213864.07</v>
      </c>
      <c r="M59" s="278">
        <v>-39694.46</v>
      </c>
      <c r="N59" s="278">
        <v>1630025.76</v>
      </c>
      <c r="P59" s="282">
        <v>1070300.48</v>
      </c>
      <c r="R59" s="282">
        <v>1259.98</v>
      </c>
      <c r="S59" s="282">
        <v>1331070</v>
      </c>
      <c r="U59" s="283">
        <v>1700048</v>
      </c>
      <c r="W59" s="283">
        <v>10208</v>
      </c>
      <c r="X59" s="283">
        <v>423348.03</v>
      </c>
      <c r="Y59" s="283">
        <v>160327.29999999999</v>
      </c>
    </row>
    <row r="60" spans="1:26" x14ac:dyDescent="0.2">
      <c r="A60" s="279" t="s">
        <v>2068</v>
      </c>
      <c r="B60" s="280">
        <v>311863.58</v>
      </c>
      <c r="C60" s="280">
        <v>51288.26</v>
      </c>
      <c r="D60" s="280">
        <v>42216.74</v>
      </c>
      <c r="F60" s="278">
        <v>651138.62</v>
      </c>
      <c r="G60" s="278">
        <v>490598.18</v>
      </c>
      <c r="J60" s="281">
        <v>399</v>
      </c>
      <c r="K60" s="281">
        <v>0</v>
      </c>
      <c r="M60" s="278">
        <v>-1155172.8799999999</v>
      </c>
      <c r="N60" s="278">
        <v>2454167.9500000002</v>
      </c>
      <c r="P60" s="282">
        <v>1205430.77</v>
      </c>
      <c r="R60" s="282">
        <v>400.69</v>
      </c>
      <c r="S60" s="282">
        <v>1479460</v>
      </c>
      <c r="T60" s="282">
        <v>11868.75</v>
      </c>
      <c r="U60" s="283">
        <v>1989065</v>
      </c>
      <c r="W60" s="283">
        <v>3812</v>
      </c>
      <c r="X60" s="283">
        <v>404478.51</v>
      </c>
      <c r="Y60" s="283">
        <v>87965.68</v>
      </c>
      <c r="Z60" s="283">
        <v>1752</v>
      </c>
    </row>
    <row r="61" spans="1:26" x14ac:dyDescent="0.2">
      <c r="A61" s="279" t="s">
        <v>2069</v>
      </c>
      <c r="B61" s="280">
        <v>271962.27</v>
      </c>
      <c r="C61" s="280">
        <v>34281.82</v>
      </c>
      <c r="D61" s="280">
        <v>33136.86</v>
      </c>
      <c r="F61" s="278">
        <v>785246.76</v>
      </c>
      <c r="G61" s="278">
        <v>275895.99</v>
      </c>
      <c r="H61" s="281">
        <v>7500</v>
      </c>
      <c r="K61" s="281">
        <v>1199.8399999999999</v>
      </c>
      <c r="L61" s="278">
        <v>-165434.82999999999</v>
      </c>
      <c r="M61" s="278">
        <v>-99688.2</v>
      </c>
      <c r="N61" s="278">
        <v>1419953.5</v>
      </c>
      <c r="P61" s="282">
        <v>945323.14</v>
      </c>
      <c r="R61" s="282">
        <v>323.89</v>
      </c>
      <c r="S61" s="282">
        <v>1012240</v>
      </c>
      <c r="T61" s="282">
        <v>11924.1</v>
      </c>
      <c r="U61" s="283">
        <v>1363595</v>
      </c>
      <c r="X61" s="283">
        <v>319221.14</v>
      </c>
      <c r="Y61" s="283">
        <v>29963.599999999999</v>
      </c>
    </row>
    <row r="62" spans="1:26" x14ac:dyDescent="0.2">
      <c r="A62" s="279" t="s">
        <v>2070</v>
      </c>
      <c r="B62" s="280">
        <v>391416.68</v>
      </c>
      <c r="D62" s="280">
        <v>50830.55</v>
      </c>
      <c r="F62" s="278">
        <v>441365.7</v>
      </c>
      <c r="G62" s="278">
        <v>148188.57999999999</v>
      </c>
      <c r="K62" s="281">
        <v>38199.57</v>
      </c>
      <c r="L62" s="278">
        <v>-1300252.3500000001</v>
      </c>
      <c r="M62" s="278">
        <v>48444.78</v>
      </c>
      <c r="N62" s="278">
        <v>1982389.67</v>
      </c>
      <c r="P62" s="282">
        <v>1048931.54</v>
      </c>
      <c r="R62" s="282">
        <v>538.62</v>
      </c>
      <c r="S62" s="282">
        <v>872760</v>
      </c>
      <c r="T62" s="282">
        <v>11325.74</v>
      </c>
      <c r="U62" s="283">
        <v>1249095</v>
      </c>
      <c r="V62" s="283">
        <v>3480</v>
      </c>
      <c r="X62" s="283">
        <v>360120.99</v>
      </c>
      <c r="Y62" s="283">
        <v>65915.62</v>
      </c>
    </row>
    <row r="63" spans="1:26" x14ac:dyDescent="0.2">
      <c r="A63" s="279" t="s">
        <v>2071</v>
      </c>
      <c r="B63" s="280">
        <v>760185.66</v>
      </c>
      <c r="D63" s="280">
        <v>59807.51</v>
      </c>
      <c r="F63" s="278">
        <v>581864.25</v>
      </c>
      <c r="G63" s="278">
        <v>153268.73000000001</v>
      </c>
      <c r="L63" s="278">
        <v>-195552.07</v>
      </c>
      <c r="M63" s="278">
        <v>-44.56</v>
      </c>
      <c r="N63" s="278">
        <v>1478254.91</v>
      </c>
      <c r="P63" s="282">
        <v>1063137.3700000001</v>
      </c>
      <c r="R63" s="282">
        <v>1125.54</v>
      </c>
      <c r="S63" s="282">
        <v>817440</v>
      </c>
      <c r="T63" s="282">
        <v>9153.67</v>
      </c>
      <c r="U63" s="283">
        <v>1231495</v>
      </c>
      <c r="W63" s="283">
        <v>13372</v>
      </c>
      <c r="X63" s="283">
        <v>322530.28000000003</v>
      </c>
      <c r="Y63" s="283">
        <v>81400.08</v>
      </c>
    </row>
    <row r="64" spans="1:26" x14ac:dyDescent="0.2">
      <c r="A64" s="279" t="s">
        <v>2072</v>
      </c>
      <c r="B64" s="280">
        <v>438675.16</v>
      </c>
      <c r="D64" s="280">
        <v>42494.34</v>
      </c>
      <c r="F64" s="278">
        <v>205493</v>
      </c>
      <c r="G64" s="278">
        <v>267767.62</v>
      </c>
      <c r="L64" s="278">
        <v>422800.66</v>
      </c>
      <c r="M64" s="278">
        <v>-84063.94</v>
      </c>
      <c r="N64" s="278">
        <v>424358.77</v>
      </c>
      <c r="P64" s="282">
        <v>1034954.15</v>
      </c>
      <c r="R64" s="282">
        <v>646.96</v>
      </c>
      <c r="S64" s="282">
        <v>1085120</v>
      </c>
      <c r="T64" s="282">
        <v>11946.43</v>
      </c>
      <c r="U64" s="283">
        <v>1513731</v>
      </c>
      <c r="W64" s="283">
        <v>1696</v>
      </c>
      <c r="X64" s="283">
        <v>391535.59</v>
      </c>
      <c r="Y64" s="283">
        <v>18292.32</v>
      </c>
      <c r="Z64" s="283">
        <v>74</v>
      </c>
    </row>
    <row r="65" spans="1:26" x14ac:dyDescent="0.2">
      <c r="A65" s="279" t="s">
        <v>2073</v>
      </c>
      <c r="B65" s="280">
        <v>356925.25</v>
      </c>
      <c r="D65" s="280">
        <v>44239.78</v>
      </c>
      <c r="F65" s="278">
        <v>1243677.3899999999</v>
      </c>
      <c r="G65" s="278">
        <v>82448.73</v>
      </c>
      <c r="K65" s="281">
        <v>0</v>
      </c>
      <c r="L65" s="278">
        <v>1040594.34</v>
      </c>
      <c r="M65" s="278">
        <v>10494.29</v>
      </c>
      <c r="N65" s="278">
        <v>457634.96</v>
      </c>
      <c r="P65" s="282">
        <v>865230.34</v>
      </c>
      <c r="Q65" s="282">
        <v>34560</v>
      </c>
      <c r="R65" s="282">
        <v>470.07</v>
      </c>
      <c r="S65" s="282">
        <v>801580</v>
      </c>
      <c r="T65" s="282">
        <v>8843.39</v>
      </c>
      <c r="U65" s="283">
        <v>1116214</v>
      </c>
      <c r="W65" s="283">
        <v>1200</v>
      </c>
      <c r="X65" s="283">
        <v>337487.52</v>
      </c>
      <c r="Y65" s="283">
        <v>19354.72</v>
      </c>
    </row>
    <row r="66" spans="1:26" x14ac:dyDescent="0.2">
      <c r="A66" s="279" t="s">
        <v>2074</v>
      </c>
      <c r="B66" s="280">
        <v>544504</v>
      </c>
      <c r="C66" s="280">
        <v>2070</v>
      </c>
      <c r="D66" s="280">
        <v>38357.86</v>
      </c>
      <c r="F66" s="278">
        <v>35417.040000000001</v>
      </c>
      <c r="G66" s="278">
        <v>318280.52</v>
      </c>
      <c r="K66" s="281">
        <v>352.71</v>
      </c>
      <c r="L66" s="278">
        <v>-475343.66</v>
      </c>
      <c r="M66" s="278">
        <v>-2694.25</v>
      </c>
      <c r="N66" s="278">
        <v>1208029.25</v>
      </c>
      <c r="P66" s="282">
        <v>1119450.6299999999</v>
      </c>
      <c r="R66" s="282">
        <v>932.77</v>
      </c>
      <c r="S66" s="282">
        <v>1027500</v>
      </c>
      <c r="T66" s="282">
        <v>9159.49</v>
      </c>
      <c r="U66" s="283">
        <v>1469262</v>
      </c>
      <c r="X66" s="283">
        <v>395625.31</v>
      </c>
      <c r="Y66" s="283">
        <v>55463.12</v>
      </c>
      <c r="Z66" s="283">
        <v>450.09</v>
      </c>
    </row>
    <row r="67" spans="1:26" x14ac:dyDescent="0.2">
      <c r="A67" s="279" t="s">
        <v>2075</v>
      </c>
      <c r="B67" s="280">
        <v>683796.04</v>
      </c>
      <c r="C67" s="280">
        <v>78903.53</v>
      </c>
      <c r="D67" s="280">
        <v>60653.78</v>
      </c>
      <c r="F67" s="278">
        <v>546739.31999999995</v>
      </c>
      <c r="G67" s="278">
        <v>324290.46000000002</v>
      </c>
      <c r="H67" s="281">
        <v>7200</v>
      </c>
      <c r="K67" s="281">
        <v>323</v>
      </c>
      <c r="L67" s="278">
        <v>-901258.64</v>
      </c>
      <c r="N67" s="278">
        <v>2340789.7799999998</v>
      </c>
      <c r="P67" s="282">
        <v>1292021.25</v>
      </c>
      <c r="R67" s="282">
        <v>1090.07</v>
      </c>
      <c r="S67" s="282">
        <v>1038900</v>
      </c>
      <c r="T67" s="282">
        <v>16670.04</v>
      </c>
      <c r="U67" s="283">
        <v>1571280</v>
      </c>
      <c r="W67" s="283">
        <v>1460</v>
      </c>
      <c r="X67" s="283">
        <v>414227.83</v>
      </c>
      <c r="Y67" s="283">
        <v>97223.52</v>
      </c>
      <c r="Z67" s="283">
        <v>1660.59</v>
      </c>
    </row>
    <row r="68" spans="1:26" x14ac:dyDescent="0.2">
      <c r="A68" s="279" t="s">
        <v>2076</v>
      </c>
      <c r="B68" s="280">
        <v>246222.38</v>
      </c>
      <c r="C68" s="280">
        <v>3000</v>
      </c>
      <c r="D68" s="280">
        <v>78816.460000000006</v>
      </c>
      <c r="F68" s="278">
        <v>78210</v>
      </c>
      <c r="G68" s="278">
        <v>393528.97</v>
      </c>
      <c r="K68" s="281">
        <v>161.26</v>
      </c>
      <c r="L68" s="278">
        <v>90003.01</v>
      </c>
      <c r="M68" s="278">
        <v>114834.47</v>
      </c>
      <c r="N68" s="278">
        <v>489048.9</v>
      </c>
      <c r="P68" s="282">
        <v>1207743.56</v>
      </c>
      <c r="R68" s="282">
        <v>381.54</v>
      </c>
      <c r="S68" s="282">
        <v>772240</v>
      </c>
      <c r="T68" s="282">
        <v>15428.85</v>
      </c>
      <c r="U68" s="283">
        <v>1294544</v>
      </c>
      <c r="X68" s="283">
        <v>530761.79</v>
      </c>
      <c r="Y68" s="283">
        <v>45467.44</v>
      </c>
      <c r="Z68" s="283">
        <v>15112</v>
      </c>
    </row>
    <row r="69" spans="1:26" x14ac:dyDescent="0.2">
      <c r="A69" s="279" t="s">
        <v>2190</v>
      </c>
      <c r="B69" s="280">
        <v>427320.85</v>
      </c>
      <c r="D69" s="280">
        <v>46621.38</v>
      </c>
      <c r="F69" s="278">
        <v>1686192.04</v>
      </c>
      <c r="G69" s="278">
        <v>410927.5</v>
      </c>
      <c r="K69" s="281">
        <v>0</v>
      </c>
      <c r="L69" s="278">
        <v>-10425.1</v>
      </c>
      <c r="M69" s="278">
        <v>-8720.77</v>
      </c>
      <c r="N69" s="278">
        <v>2396007.25</v>
      </c>
      <c r="P69" s="282">
        <v>1066874.6599999999</v>
      </c>
      <c r="Q69" s="282">
        <v>60000</v>
      </c>
      <c r="R69" s="282">
        <v>462.34</v>
      </c>
      <c r="S69" s="282">
        <v>1520180</v>
      </c>
      <c r="T69" s="282">
        <v>11411.62</v>
      </c>
      <c r="U69" s="283">
        <v>1917232</v>
      </c>
      <c r="X69" s="283">
        <v>453640.35</v>
      </c>
      <c r="Y69" s="283">
        <v>103718.88</v>
      </c>
    </row>
    <row r="70" spans="1:26" x14ac:dyDescent="0.2">
      <c r="A70" s="279" t="s">
        <v>2204</v>
      </c>
      <c r="B70" s="280">
        <v>523304.52</v>
      </c>
      <c r="D70" s="280">
        <v>66970.66</v>
      </c>
      <c r="F70" s="278">
        <v>5166666.6399999997</v>
      </c>
      <c r="G70" s="278">
        <v>536618.28</v>
      </c>
      <c r="L70" s="278">
        <v>50537.75</v>
      </c>
      <c r="M70" s="278">
        <v>-28674.16</v>
      </c>
      <c r="N70" s="278">
        <v>6403982.4100000001</v>
      </c>
      <c r="P70" s="282">
        <v>896837.89</v>
      </c>
      <c r="R70" s="282">
        <v>741.32</v>
      </c>
      <c r="S70" s="282">
        <v>304600</v>
      </c>
      <c r="T70" s="282">
        <v>13652.95</v>
      </c>
      <c r="U70" s="283">
        <v>705238</v>
      </c>
      <c r="V70" s="283">
        <v>4680</v>
      </c>
      <c r="X70" s="283">
        <v>386237.66</v>
      </c>
      <c r="Y70" s="283">
        <v>234420.4</v>
      </c>
    </row>
    <row r="71" spans="1:26" x14ac:dyDescent="0.2">
      <c r="A71" s="279" t="s">
        <v>2077</v>
      </c>
      <c r="B71" s="280">
        <v>578041.80000000005</v>
      </c>
      <c r="C71" s="280">
        <v>0</v>
      </c>
      <c r="D71" s="280">
        <v>48508.68</v>
      </c>
      <c r="F71" s="278">
        <v>871937.46</v>
      </c>
      <c r="G71" s="278">
        <v>19781.18</v>
      </c>
      <c r="M71" s="278">
        <v>-919976.87</v>
      </c>
      <c r="N71" s="278">
        <v>2227185.62</v>
      </c>
      <c r="O71" s="282">
        <v>483.26</v>
      </c>
      <c r="P71" s="282">
        <v>1679747.77</v>
      </c>
      <c r="R71" s="282">
        <v>962.25</v>
      </c>
      <c r="S71" s="282">
        <v>1461620</v>
      </c>
      <c r="U71" s="283">
        <v>2397997.5</v>
      </c>
      <c r="X71" s="283">
        <v>425744.61</v>
      </c>
      <c r="Y71" s="283">
        <v>80878.8</v>
      </c>
    </row>
    <row r="72" spans="1:26" x14ac:dyDescent="0.2">
      <c r="A72" s="279" t="s">
        <v>2078</v>
      </c>
      <c r="B72" s="280">
        <v>751290.93</v>
      </c>
      <c r="C72" s="280">
        <v>0</v>
      </c>
      <c r="D72" s="280">
        <v>255437.09</v>
      </c>
      <c r="F72" s="278">
        <v>378280.67</v>
      </c>
      <c r="G72" s="278">
        <v>42449.16</v>
      </c>
      <c r="K72" s="281">
        <v>1359.5</v>
      </c>
      <c r="M72" s="278">
        <v>-3198301.62</v>
      </c>
      <c r="N72" s="278">
        <v>4014093.13</v>
      </c>
      <c r="O72" s="282">
        <v>512.38</v>
      </c>
      <c r="P72" s="282">
        <v>1710532.51</v>
      </c>
      <c r="S72" s="282">
        <v>1381080</v>
      </c>
      <c r="U72" s="283">
        <v>2059993.94</v>
      </c>
      <c r="V72" s="283">
        <v>1384</v>
      </c>
      <c r="X72" s="283">
        <v>338356.59</v>
      </c>
      <c r="Y72" s="283">
        <v>61014.720000000001</v>
      </c>
    </row>
    <row r="73" spans="1:26" x14ac:dyDescent="0.2">
      <c r="A73" s="279" t="s">
        <v>2079</v>
      </c>
      <c r="B73" s="280">
        <v>723481.63</v>
      </c>
      <c r="C73" s="280">
        <v>0</v>
      </c>
      <c r="D73" s="280">
        <v>119844.42</v>
      </c>
      <c r="F73" s="278">
        <v>81799.039999999994</v>
      </c>
      <c r="G73" s="278">
        <v>147348.74</v>
      </c>
      <c r="M73" s="278">
        <v>-1324184.26</v>
      </c>
      <c r="N73" s="278">
        <v>2082417.38</v>
      </c>
      <c r="O73" s="282">
        <v>976.63</v>
      </c>
      <c r="P73" s="282">
        <v>1563609.27</v>
      </c>
      <c r="R73" s="282">
        <v>47.07</v>
      </c>
      <c r="S73" s="282">
        <v>1444880</v>
      </c>
      <c r="U73" s="283">
        <v>2190872.5</v>
      </c>
      <c r="X73" s="283">
        <v>406212.6</v>
      </c>
      <c r="Y73" s="283">
        <v>75056.160000000003</v>
      </c>
    </row>
    <row r="74" spans="1:26" x14ac:dyDescent="0.2">
      <c r="A74" s="279" t="s">
        <v>2080</v>
      </c>
      <c r="B74" s="280">
        <v>613835.66</v>
      </c>
      <c r="C74" s="280">
        <v>0</v>
      </c>
      <c r="D74" s="280">
        <v>43516.91</v>
      </c>
      <c r="F74" s="278">
        <v>4</v>
      </c>
      <c r="G74" s="278">
        <v>77135.64</v>
      </c>
      <c r="K74" s="281">
        <v>431.64</v>
      </c>
      <c r="M74" s="278">
        <v>-1521526.27</v>
      </c>
      <c r="N74" s="278">
        <v>2028298.74</v>
      </c>
      <c r="O74" s="282">
        <v>1058.8599999999999</v>
      </c>
      <c r="P74" s="282">
        <v>1379615.81</v>
      </c>
      <c r="S74" s="282">
        <v>1247210</v>
      </c>
      <c r="U74" s="283">
        <v>1903638.5</v>
      </c>
      <c r="X74" s="283">
        <v>435807.83</v>
      </c>
      <c r="Y74" s="283">
        <v>21188.240000000002</v>
      </c>
    </row>
    <row r="75" spans="1:26" x14ac:dyDescent="0.2">
      <c r="A75" s="279" t="s">
        <v>2081</v>
      </c>
      <c r="B75" s="280">
        <v>351230.07</v>
      </c>
      <c r="C75" s="280">
        <v>0</v>
      </c>
      <c r="D75" s="280">
        <v>100416.07</v>
      </c>
      <c r="F75" s="278">
        <v>28476.59</v>
      </c>
      <c r="G75" s="278">
        <v>71967.38</v>
      </c>
      <c r="M75" s="278">
        <v>-2035265.22</v>
      </c>
      <c r="N75" s="278">
        <v>2569886.96</v>
      </c>
      <c r="O75" s="282">
        <v>567.38</v>
      </c>
      <c r="P75" s="282">
        <v>1136025.3700000001</v>
      </c>
      <c r="R75" s="282">
        <v>535.46</v>
      </c>
      <c r="S75" s="282">
        <v>1217960</v>
      </c>
      <c r="U75" s="283">
        <v>1886197.5</v>
      </c>
      <c r="X75" s="283">
        <v>372798.42</v>
      </c>
      <c r="Y75" s="283">
        <v>57027.92</v>
      </c>
    </row>
    <row r="76" spans="1:26" x14ac:dyDescent="0.2">
      <c r="A76" s="279" t="s">
        <v>2082</v>
      </c>
      <c r="B76" s="280">
        <v>482763.94</v>
      </c>
      <c r="C76" s="280">
        <v>0</v>
      </c>
      <c r="D76" s="280">
        <v>35225.730000000003</v>
      </c>
      <c r="F76" s="278">
        <v>62149.11</v>
      </c>
      <c r="G76" s="278">
        <v>-1622.88</v>
      </c>
      <c r="M76" s="278">
        <v>-1052560.74</v>
      </c>
      <c r="N76" s="278">
        <v>1423307.83</v>
      </c>
      <c r="O76" s="282">
        <v>617.62</v>
      </c>
      <c r="P76" s="282">
        <v>1046611.84</v>
      </c>
      <c r="R76" s="282">
        <v>563.70000000000005</v>
      </c>
      <c r="S76" s="282">
        <v>1309810</v>
      </c>
      <c r="U76" s="283">
        <v>1803223.5</v>
      </c>
      <c r="X76" s="283">
        <v>240375.33</v>
      </c>
      <c r="Y76" s="283">
        <v>79543.520000000004</v>
      </c>
    </row>
    <row r="77" spans="1:26" x14ac:dyDescent="0.2">
      <c r="A77" s="279" t="s">
        <v>2191</v>
      </c>
      <c r="B77" s="280">
        <v>263311.19</v>
      </c>
      <c r="C77" s="280">
        <v>0</v>
      </c>
      <c r="D77" s="280">
        <v>204552.95</v>
      </c>
      <c r="F77" s="278">
        <v>123808.59</v>
      </c>
      <c r="G77" s="278">
        <v>32688.05</v>
      </c>
      <c r="M77" s="278">
        <v>-1448697.25</v>
      </c>
      <c r="N77" s="278">
        <v>2051654.89</v>
      </c>
      <c r="O77" s="282">
        <v>400.9</v>
      </c>
      <c r="P77" s="282">
        <v>1149973.49</v>
      </c>
      <c r="S77" s="282">
        <v>1144370</v>
      </c>
      <c r="U77" s="283">
        <v>1680372.5</v>
      </c>
      <c r="X77" s="283">
        <v>462255.75</v>
      </c>
      <c r="Y77" s="283">
        <v>113336</v>
      </c>
    </row>
    <row r="78" spans="1:26" x14ac:dyDescent="0.2">
      <c r="A78" s="279" t="s">
        <v>2083</v>
      </c>
      <c r="B78" s="280">
        <v>366238.03</v>
      </c>
      <c r="C78" s="280">
        <v>0</v>
      </c>
      <c r="D78" s="280">
        <v>95074.19</v>
      </c>
      <c r="F78" s="278">
        <v>763506.47</v>
      </c>
      <c r="G78" s="278">
        <v>101720.05</v>
      </c>
      <c r="N78" s="278">
        <v>1625943.2</v>
      </c>
      <c r="P78" s="282">
        <v>1267663.6399999999</v>
      </c>
      <c r="R78" s="282">
        <v>821.81</v>
      </c>
      <c r="S78" s="282">
        <v>599720</v>
      </c>
      <c r="U78" s="283">
        <v>1129243</v>
      </c>
      <c r="X78" s="283">
        <v>435782.37</v>
      </c>
      <c r="Y78" s="283">
        <v>160025.47</v>
      </c>
    </row>
    <row r="79" spans="1:26" x14ac:dyDescent="0.2">
      <c r="A79" s="279" t="s">
        <v>2084</v>
      </c>
      <c r="B79" s="280">
        <v>127000.32000000001</v>
      </c>
      <c r="C79" s="280">
        <v>0</v>
      </c>
      <c r="D79" s="280">
        <v>51969.99</v>
      </c>
      <c r="F79" s="278">
        <v>378673.11</v>
      </c>
      <c r="G79" s="278">
        <v>132086.15</v>
      </c>
      <c r="N79" s="278">
        <v>1700209.39</v>
      </c>
      <c r="P79" s="282">
        <v>1570279.05</v>
      </c>
      <c r="R79" s="282">
        <v>444.61</v>
      </c>
      <c r="S79" s="282">
        <v>642300</v>
      </c>
      <c r="T79" s="282">
        <v>17990</v>
      </c>
      <c r="U79" s="283">
        <v>1373820</v>
      </c>
      <c r="X79" s="283">
        <v>710596.83</v>
      </c>
      <c r="Y79" s="283">
        <v>111445.81</v>
      </c>
    </row>
    <row r="80" spans="1:26" x14ac:dyDescent="0.2">
      <c r="A80" s="279" t="s">
        <v>2085</v>
      </c>
      <c r="B80" s="280">
        <v>324803.03999999998</v>
      </c>
      <c r="C80" s="280">
        <v>0</v>
      </c>
      <c r="D80" s="280">
        <v>55032.87</v>
      </c>
      <c r="F80" s="278">
        <v>414368.02</v>
      </c>
      <c r="G80" s="278">
        <v>54679.91</v>
      </c>
      <c r="M80" s="278">
        <v>631.5</v>
      </c>
      <c r="N80" s="278">
        <v>1448416.88</v>
      </c>
      <c r="P80" s="282">
        <v>1174577.1499999999</v>
      </c>
      <c r="R80" s="282">
        <v>584.89</v>
      </c>
      <c r="S80" s="282">
        <v>803680</v>
      </c>
      <c r="U80" s="283">
        <v>1209780</v>
      </c>
      <c r="X80" s="283">
        <v>503984.09</v>
      </c>
      <c r="Y80" s="283">
        <v>121868.43</v>
      </c>
    </row>
    <row r="81" spans="1:25" x14ac:dyDescent="0.2">
      <c r="A81" s="279" t="s">
        <v>2086</v>
      </c>
      <c r="B81" s="280">
        <v>169808.79</v>
      </c>
      <c r="C81" s="280">
        <v>0</v>
      </c>
      <c r="D81" s="280">
        <v>22520.26</v>
      </c>
      <c r="F81" s="278">
        <v>464063.01</v>
      </c>
      <c r="G81" s="278">
        <v>389166.65</v>
      </c>
      <c r="N81" s="278">
        <v>2079850.72</v>
      </c>
      <c r="P81" s="282">
        <v>935365.27</v>
      </c>
      <c r="R81" s="282">
        <v>454.6</v>
      </c>
      <c r="S81" s="282">
        <v>1051760</v>
      </c>
      <c r="U81" s="283">
        <v>1470560</v>
      </c>
      <c r="W81" s="283">
        <v>3980</v>
      </c>
      <c r="X81" s="283">
        <v>354383.35</v>
      </c>
      <c r="Y81" s="283">
        <v>158918.76</v>
      </c>
    </row>
    <row r="82" spans="1:25" x14ac:dyDescent="0.2">
      <c r="A82" s="279" t="s">
        <v>2087</v>
      </c>
      <c r="B82" s="280">
        <v>226818.84</v>
      </c>
      <c r="C82" s="280">
        <v>0</v>
      </c>
      <c r="D82" s="280">
        <v>32141</v>
      </c>
      <c r="F82" s="278">
        <v>426661.5</v>
      </c>
      <c r="G82" s="278">
        <v>97148.17</v>
      </c>
      <c r="N82" s="278">
        <v>1478004.6</v>
      </c>
      <c r="P82" s="282">
        <v>1164165.46</v>
      </c>
      <c r="S82" s="282">
        <v>648320</v>
      </c>
      <c r="U82" s="283">
        <v>1042328</v>
      </c>
      <c r="X82" s="283">
        <v>506015.6</v>
      </c>
      <c r="Y82" s="283">
        <v>106605.86</v>
      </c>
    </row>
    <row r="83" spans="1:25" x14ac:dyDescent="0.2">
      <c r="A83" s="279" t="s">
        <v>2088</v>
      </c>
      <c r="B83" s="280">
        <v>291476.81</v>
      </c>
      <c r="C83" s="280">
        <v>0</v>
      </c>
      <c r="D83" s="280">
        <v>94592.44</v>
      </c>
      <c r="F83" s="278">
        <v>270489.38</v>
      </c>
      <c r="G83" s="278">
        <v>71593.14</v>
      </c>
      <c r="K83" s="281">
        <v>0</v>
      </c>
      <c r="M83" s="278">
        <v>600</v>
      </c>
      <c r="N83" s="278">
        <v>1774409.19</v>
      </c>
      <c r="P83" s="282">
        <v>1645851.29</v>
      </c>
      <c r="R83" s="282">
        <v>791.31</v>
      </c>
      <c r="S83" s="282">
        <v>1927880</v>
      </c>
      <c r="U83" s="283">
        <v>2570762</v>
      </c>
      <c r="W83" s="283">
        <v>2540</v>
      </c>
      <c r="X83" s="283">
        <v>596829.9</v>
      </c>
      <c r="Y83" s="283">
        <v>124596.92</v>
      </c>
    </row>
    <row r="84" spans="1:25" x14ac:dyDescent="0.2">
      <c r="A84" s="279" t="s">
        <v>2089</v>
      </c>
      <c r="B84" s="280">
        <v>221921.88</v>
      </c>
      <c r="C84" s="280">
        <v>0</v>
      </c>
      <c r="D84" s="280">
        <v>34340</v>
      </c>
      <c r="F84" s="278">
        <v>518879.03</v>
      </c>
      <c r="G84" s="278">
        <v>105733.64</v>
      </c>
      <c r="N84" s="278">
        <v>1568940.19</v>
      </c>
      <c r="P84" s="282">
        <v>1438297.73</v>
      </c>
      <c r="R84" s="282">
        <v>654.53</v>
      </c>
      <c r="S84" s="282">
        <v>824700</v>
      </c>
      <c r="U84" s="283">
        <v>1434640</v>
      </c>
      <c r="W84" s="283">
        <v>2480</v>
      </c>
      <c r="X84" s="283">
        <v>601026.42000000004</v>
      </c>
      <c r="Y84" s="283">
        <v>104926.1</v>
      </c>
    </row>
    <row r="85" spans="1:25" x14ac:dyDescent="0.2">
      <c r="A85" s="279" t="s">
        <v>2090</v>
      </c>
      <c r="B85" s="280">
        <v>429602.15</v>
      </c>
      <c r="C85" s="280">
        <v>0</v>
      </c>
      <c r="D85" s="280">
        <v>21904.720000000001</v>
      </c>
      <c r="F85" s="278">
        <v>571374.99</v>
      </c>
      <c r="G85" s="278">
        <v>19310.86</v>
      </c>
      <c r="N85" s="278">
        <v>1499346.49</v>
      </c>
      <c r="P85" s="282">
        <v>1566220.77</v>
      </c>
      <c r="R85" s="282">
        <v>1903.32</v>
      </c>
      <c r="S85" s="282">
        <v>614800</v>
      </c>
      <c r="U85" s="283">
        <v>1322870</v>
      </c>
      <c r="X85" s="283">
        <v>565672.56999999995</v>
      </c>
      <c r="Y85" s="283">
        <v>178376.8</v>
      </c>
    </row>
    <row r="86" spans="1:25" x14ac:dyDescent="0.2">
      <c r="A86" s="279" t="s">
        <v>2198</v>
      </c>
      <c r="B86" s="280">
        <v>193518.42</v>
      </c>
      <c r="C86" s="280">
        <v>0</v>
      </c>
      <c r="D86" s="280">
        <v>43538.26</v>
      </c>
      <c r="F86" s="278">
        <v>519671.16</v>
      </c>
      <c r="G86" s="278">
        <v>73904.259999999995</v>
      </c>
      <c r="N86" s="278">
        <v>2293429.0699999998</v>
      </c>
      <c r="P86" s="282">
        <v>806506.11</v>
      </c>
      <c r="Q86" s="282">
        <v>4600</v>
      </c>
      <c r="R86" s="282">
        <v>445.19</v>
      </c>
      <c r="S86" s="282">
        <v>1015040</v>
      </c>
      <c r="T86" s="282">
        <v>380</v>
      </c>
      <c r="U86" s="283">
        <v>1249856</v>
      </c>
      <c r="X86" s="283">
        <v>403788.1</v>
      </c>
      <c r="Y86" s="283">
        <v>88831.35</v>
      </c>
    </row>
    <row r="87" spans="1:25" x14ac:dyDescent="0.2">
      <c r="A87" s="279" t="s">
        <v>2091</v>
      </c>
      <c r="B87" s="280">
        <v>440327.41</v>
      </c>
      <c r="C87" s="280">
        <v>0</v>
      </c>
      <c r="D87" s="280">
        <v>45904.01</v>
      </c>
      <c r="F87" s="278">
        <v>837309.12</v>
      </c>
      <c r="G87" s="278">
        <v>24407.18</v>
      </c>
      <c r="J87" s="281">
        <v>98000</v>
      </c>
      <c r="M87" s="278">
        <v>-294274.40999999997</v>
      </c>
      <c r="N87" s="278">
        <v>1525529.54</v>
      </c>
      <c r="P87" s="282">
        <v>517713.49</v>
      </c>
      <c r="R87" s="282">
        <v>761.48</v>
      </c>
      <c r="S87" s="282">
        <v>462039.09</v>
      </c>
      <c r="U87" s="283">
        <v>626503.09</v>
      </c>
      <c r="X87" s="283">
        <v>292646.26</v>
      </c>
      <c r="Y87" s="283">
        <v>38137.120000000003</v>
      </c>
    </row>
    <row r="88" spans="1:25" x14ac:dyDescent="0.2">
      <c r="A88" s="279" t="s">
        <v>2092</v>
      </c>
      <c r="B88" s="280">
        <v>292520.03000000003</v>
      </c>
      <c r="C88" s="280">
        <v>0</v>
      </c>
      <c r="D88" s="280">
        <v>32583.29</v>
      </c>
      <c r="F88" s="278">
        <v>433409.61</v>
      </c>
      <c r="G88" s="278">
        <v>88818.13</v>
      </c>
      <c r="I88" s="281">
        <v>73000</v>
      </c>
      <c r="J88" s="281">
        <v>37000</v>
      </c>
      <c r="M88" s="278">
        <v>-652790.43999999994</v>
      </c>
      <c r="N88" s="278">
        <v>1451545.03</v>
      </c>
      <c r="P88" s="282">
        <v>376713.38</v>
      </c>
      <c r="R88" s="282">
        <v>481.36</v>
      </c>
      <c r="S88" s="282">
        <v>535620</v>
      </c>
      <c r="U88" s="283">
        <v>702980</v>
      </c>
      <c r="X88" s="283">
        <v>213291.07</v>
      </c>
      <c r="Y88" s="283">
        <v>49073.2</v>
      </c>
    </row>
    <row r="89" spans="1:25" x14ac:dyDescent="0.2">
      <c r="A89" s="279" t="s">
        <v>2093</v>
      </c>
      <c r="B89" s="280">
        <v>366117.78</v>
      </c>
      <c r="C89" s="280">
        <v>0</v>
      </c>
      <c r="D89" s="280">
        <v>49750.48</v>
      </c>
      <c r="F89" s="278">
        <v>2365360.7799999998</v>
      </c>
      <c r="G89" s="278">
        <v>11697.59</v>
      </c>
      <c r="J89" s="281">
        <v>70000</v>
      </c>
      <c r="M89" s="278">
        <v>2586724.9900000002</v>
      </c>
      <c r="N89" s="278">
        <v>328050.34000000003</v>
      </c>
      <c r="P89" s="282">
        <v>340117.33</v>
      </c>
      <c r="R89" s="282">
        <v>822.05</v>
      </c>
      <c r="S89" s="282">
        <v>692300</v>
      </c>
      <c r="U89" s="283">
        <v>774607</v>
      </c>
      <c r="W89" s="283">
        <v>1600</v>
      </c>
      <c r="X89" s="283">
        <v>323849.24</v>
      </c>
      <c r="Y89" s="283">
        <v>116094.32</v>
      </c>
    </row>
    <row r="90" spans="1:25" x14ac:dyDescent="0.2">
      <c r="A90" s="279" t="s">
        <v>2186</v>
      </c>
      <c r="B90" s="280">
        <v>290900.07</v>
      </c>
      <c r="C90" s="280">
        <v>0</v>
      </c>
      <c r="D90" s="280">
        <v>30533.73</v>
      </c>
      <c r="F90" s="278">
        <v>323548.49</v>
      </c>
      <c r="G90" s="278">
        <v>54046.559999999998</v>
      </c>
      <c r="I90" s="281">
        <v>130000</v>
      </c>
      <c r="J90" s="281">
        <v>66750</v>
      </c>
      <c r="M90" s="278">
        <v>-1230148.1599999999</v>
      </c>
      <c r="N90" s="278">
        <v>1852229.71</v>
      </c>
      <c r="P90" s="282">
        <v>338683.15</v>
      </c>
      <c r="R90" s="282">
        <v>460.09</v>
      </c>
      <c r="S90" s="282">
        <v>589920</v>
      </c>
      <c r="U90" s="283">
        <v>747620</v>
      </c>
      <c r="X90" s="283">
        <v>239774.94</v>
      </c>
      <c r="Y90" s="283">
        <v>53636</v>
      </c>
    </row>
    <row r="91" spans="1:25" x14ac:dyDescent="0.2">
      <c r="A91" s="279" t="s">
        <v>2094</v>
      </c>
      <c r="B91" s="280">
        <v>315315.46999999997</v>
      </c>
      <c r="C91" s="280">
        <v>0</v>
      </c>
      <c r="D91" s="280">
        <v>127735.7</v>
      </c>
      <c r="F91" s="278">
        <v>408581.98</v>
      </c>
      <c r="G91" s="278">
        <v>5739.64</v>
      </c>
      <c r="K91" s="281">
        <v>10.28</v>
      </c>
      <c r="M91" s="278">
        <v>-1795745.62</v>
      </c>
      <c r="N91" s="278">
        <v>2483113.87</v>
      </c>
      <c r="P91" s="282">
        <v>1528510.51</v>
      </c>
      <c r="R91" s="282">
        <v>497.23</v>
      </c>
      <c r="S91" s="282">
        <v>1047520</v>
      </c>
      <c r="T91" s="282">
        <v>12000</v>
      </c>
      <c r="U91" s="283">
        <v>1678440</v>
      </c>
      <c r="X91" s="283">
        <v>664050.02</v>
      </c>
      <c r="Y91" s="283">
        <v>53796.46</v>
      </c>
    </row>
    <row r="92" spans="1:25" x14ac:dyDescent="0.2">
      <c r="A92" s="279" t="s">
        <v>2095</v>
      </c>
      <c r="B92" s="280">
        <v>167358.17000000001</v>
      </c>
      <c r="C92" s="280">
        <v>0</v>
      </c>
      <c r="D92" s="280">
        <v>59449.38</v>
      </c>
      <c r="F92" s="278">
        <v>126409.88</v>
      </c>
      <c r="G92" s="278">
        <v>40921.65</v>
      </c>
      <c r="M92" s="278">
        <v>-1658155.32</v>
      </c>
      <c r="N92" s="278">
        <v>1997915.47</v>
      </c>
      <c r="P92" s="282">
        <v>1046764.39</v>
      </c>
      <c r="R92" s="282">
        <v>285.41000000000003</v>
      </c>
      <c r="S92" s="282">
        <v>438800</v>
      </c>
      <c r="T92" s="282">
        <v>12000</v>
      </c>
      <c r="U92" s="283">
        <v>918480</v>
      </c>
      <c r="X92" s="283">
        <v>434062.32</v>
      </c>
      <c r="Y92" s="283">
        <v>71476.55</v>
      </c>
    </row>
    <row r="93" spans="1:25" x14ac:dyDescent="0.2">
      <c r="A93" s="279" t="s">
        <v>2096</v>
      </c>
      <c r="B93" s="280">
        <v>278177.65000000002</v>
      </c>
      <c r="C93" s="280">
        <v>0</v>
      </c>
      <c r="D93" s="280">
        <v>93942.46</v>
      </c>
      <c r="F93" s="278">
        <v>189548.78</v>
      </c>
      <c r="G93" s="278">
        <v>22744.62</v>
      </c>
      <c r="M93" s="278">
        <v>-1867526.86</v>
      </c>
      <c r="N93" s="278">
        <v>2356721.7400000002</v>
      </c>
      <c r="P93" s="282">
        <v>1967321.22</v>
      </c>
      <c r="R93" s="282">
        <v>610.76</v>
      </c>
      <c r="S93" s="282">
        <v>630320</v>
      </c>
      <c r="T93" s="282">
        <v>12000</v>
      </c>
      <c r="U93" s="283">
        <v>1474637</v>
      </c>
      <c r="W93" s="283">
        <v>10050</v>
      </c>
      <c r="X93" s="283">
        <v>901129.53</v>
      </c>
      <c r="Y93" s="283">
        <v>101930.32</v>
      </c>
    </row>
    <row r="94" spans="1:25" x14ac:dyDescent="0.2">
      <c r="A94" s="279" t="s">
        <v>2097</v>
      </c>
      <c r="B94" s="280">
        <v>109518.37</v>
      </c>
      <c r="C94" s="280">
        <v>0</v>
      </c>
      <c r="D94" s="280">
        <v>110135.18</v>
      </c>
      <c r="F94" s="278">
        <v>75744.320000000007</v>
      </c>
      <c r="G94" s="278">
        <v>-1129.6199999999999</v>
      </c>
      <c r="K94" s="281">
        <v>500</v>
      </c>
      <c r="M94" s="278">
        <v>-305180.09999999998</v>
      </c>
      <c r="N94" s="278">
        <v>679279.9</v>
      </c>
      <c r="P94" s="282">
        <v>1597431.58</v>
      </c>
      <c r="R94" s="282">
        <v>640.08000000000004</v>
      </c>
      <c r="S94" s="282">
        <v>690000</v>
      </c>
      <c r="T94" s="282">
        <v>24000</v>
      </c>
      <c r="U94" s="283">
        <v>1461894</v>
      </c>
      <c r="W94" s="283">
        <v>7200</v>
      </c>
      <c r="X94" s="283">
        <v>876259.3</v>
      </c>
      <c r="Y94" s="283">
        <v>23433.46</v>
      </c>
    </row>
    <row r="95" spans="1:25" x14ac:dyDescent="0.2">
      <c r="A95" s="279" t="s">
        <v>2098</v>
      </c>
      <c r="B95" s="280">
        <v>242847.71</v>
      </c>
      <c r="C95" s="280">
        <v>0</v>
      </c>
      <c r="D95" s="280">
        <v>147670.26999999999</v>
      </c>
      <c r="F95" s="278">
        <v>564840.29</v>
      </c>
      <c r="G95" s="278">
        <v>101534.43</v>
      </c>
      <c r="M95" s="278">
        <v>-1939743.04</v>
      </c>
      <c r="N95" s="278">
        <v>3020527.22</v>
      </c>
      <c r="P95" s="282">
        <v>1324481.57</v>
      </c>
      <c r="Q95" s="282">
        <v>24688</v>
      </c>
      <c r="R95" s="282">
        <v>610.59</v>
      </c>
      <c r="S95" s="282">
        <v>566880</v>
      </c>
      <c r="T95" s="282">
        <v>16000</v>
      </c>
      <c r="U95" s="283">
        <v>1134360</v>
      </c>
      <c r="W95" s="283">
        <v>3215</v>
      </c>
      <c r="X95" s="283">
        <v>695678.41</v>
      </c>
      <c r="Y95" s="283">
        <v>102758.23</v>
      </c>
    </row>
    <row r="96" spans="1:25" x14ac:dyDescent="0.2">
      <c r="A96" s="279" t="s">
        <v>2099</v>
      </c>
      <c r="B96" s="280">
        <v>110460.25</v>
      </c>
      <c r="C96" s="280">
        <v>0</v>
      </c>
      <c r="D96" s="280">
        <v>14394.48</v>
      </c>
      <c r="F96" s="278">
        <v>4</v>
      </c>
      <c r="G96" s="278">
        <v>57844.39</v>
      </c>
      <c r="K96" s="281">
        <v>175</v>
      </c>
      <c r="M96" s="278">
        <v>-79831.89</v>
      </c>
      <c r="N96" s="278">
        <v>266818</v>
      </c>
      <c r="P96" s="282">
        <v>1561248.81</v>
      </c>
      <c r="R96" s="282">
        <v>564.15</v>
      </c>
      <c r="S96" s="282">
        <v>479280</v>
      </c>
      <c r="T96" s="282">
        <v>12000</v>
      </c>
      <c r="U96" s="283">
        <v>1362540</v>
      </c>
      <c r="W96" s="283">
        <v>14640</v>
      </c>
      <c r="X96" s="283">
        <v>627337.06000000006</v>
      </c>
      <c r="Y96" s="283">
        <v>23861.89</v>
      </c>
    </row>
    <row r="97" spans="1:25" x14ac:dyDescent="0.2">
      <c r="A97" s="279" t="s">
        <v>2100</v>
      </c>
      <c r="B97" s="280">
        <v>208900.7</v>
      </c>
      <c r="C97" s="280">
        <v>15000</v>
      </c>
      <c r="D97" s="280">
        <v>100394.27</v>
      </c>
      <c r="F97" s="278">
        <v>5</v>
      </c>
      <c r="G97" s="278">
        <v>28590.74</v>
      </c>
      <c r="K97" s="281">
        <v>1987</v>
      </c>
      <c r="M97" s="278">
        <v>-1622225.54</v>
      </c>
      <c r="N97" s="278">
        <v>1863128.3</v>
      </c>
      <c r="P97" s="282">
        <v>1128788.21</v>
      </c>
      <c r="R97" s="282">
        <v>373.15</v>
      </c>
      <c r="S97" s="282">
        <v>841700</v>
      </c>
      <c r="T97" s="282">
        <v>24000</v>
      </c>
      <c r="U97" s="283">
        <v>1336662</v>
      </c>
      <c r="X97" s="283">
        <v>491173.13</v>
      </c>
      <c r="Y97" s="283">
        <v>15627.28</v>
      </c>
    </row>
    <row r="98" spans="1:25" x14ac:dyDescent="0.2">
      <c r="A98" s="279" t="s">
        <v>2101</v>
      </c>
      <c r="B98" s="280">
        <v>149541.72</v>
      </c>
      <c r="C98" s="280">
        <v>0</v>
      </c>
      <c r="D98" s="280">
        <v>45883.51</v>
      </c>
      <c r="F98" s="278">
        <v>667948.84</v>
      </c>
      <c r="G98" s="278">
        <v>50803.3</v>
      </c>
      <c r="K98" s="281">
        <v>655</v>
      </c>
      <c r="M98" s="278">
        <v>-57411.040000000001</v>
      </c>
      <c r="N98" s="278">
        <v>1170515.6499999999</v>
      </c>
      <c r="P98" s="282">
        <v>1619410.72</v>
      </c>
      <c r="R98" s="282">
        <v>620.30999999999995</v>
      </c>
      <c r="S98" s="282">
        <v>438300</v>
      </c>
      <c r="T98" s="282">
        <v>10000</v>
      </c>
      <c r="U98" s="283">
        <v>1132784</v>
      </c>
      <c r="X98" s="283">
        <v>903967.3</v>
      </c>
      <c r="Y98" s="283">
        <v>227093.16</v>
      </c>
    </row>
    <row r="99" spans="1:25" x14ac:dyDescent="0.2">
      <c r="A99" s="279" t="s">
        <v>2102</v>
      </c>
      <c r="B99" s="280">
        <v>175095.6</v>
      </c>
      <c r="C99" s="280">
        <v>0</v>
      </c>
      <c r="D99" s="280">
        <v>36287.47</v>
      </c>
      <c r="F99" s="278">
        <v>84812.69</v>
      </c>
      <c r="G99" s="278">
        <v>1652.92</v>
      </c>
      <c r="M99" s="278">
        <v>-1776995.33</v>
      </c>
      <c r="N99" s="278">
        <v>2174004.7799999998</v>
      </c>
      <c r="P99" s="282">
        <v>969877.42</v>
      </c>
      <c r="R99" s="282">
        <v>410.16</v>
      </c>
      <c r="S99" s="282">
        <v>413070</v>
      </c>
      <c r="U99" s="283">
        <v>906420</v>
      </c>
      <c r="W99" s="283">
        <v>480</v>
      </c>
      <c r="X99" s="283">
        <v>468749.19</v>
      </c>
      <c r="Y99" s="283">
        <v>88840.16</v>
      </c>
    </row>
    <row r="100" spans="1:25" x14ac:dyDescent="0.2">
      <c r="A100" s="279" t="s">
        <v>2103</v>
      </c>
      <c r="B100" s="280">
        <v>151550.32999999999</v>
      </c>
      <c r="C100" s="280">
        <v>0</v>
      </c>
      <c r="D100" s="280">
        <v>52379.29</v>
      </c>
      <c r="F100" s="278">
        <v>243498.84</v>
      </c>
      <c r="G100" s="278">
        <v>8649.86</v>
      </c>
      <c r="K100" s="281">
        <v>103</v>
      </c>
      <c r="M100" s="278">
        <v>-1103554.3600000001</v>
      </c>
      <c r="N100" s="278">
        <v>1708771</v>
      </c>
      <c r="P100" s="282">
        <v>1215527.8</v>
      </c>
      <c r="R100" s="282">
        <v>519.04999999999995</v>
      </c>
      <c r="S100" s="282">
        <v>949840</v>
      </c>
      <c r="T100" s="282">
        <v>12000</v>
      </c>
      <c r="U100" s="283">
        <v>1474486.66</v>
      </c>
      <c r="W100" s="283">
        <v>8276</v>
      </c>
      <c r="X100" s="283">
        <v>735331.64</v>
      </c>
      <c r="Y100" s="283">
        <v>85645.87</v>
      </c>
    </row>
    <row r="101" spans="1:25" x14ac:dyDescent="0.2">
      <c r="A101" s="279" t="s">
        <v>2104</v>
      </c>
      <c r="B101" s="280">
        <v>258055.64</v>
      </c>
      <c r="C101" s="280">
        <v>0</v>
      </c>
      <c r="D101" s="280">
        <v>281741.01</v>
      </c>
      <c r="F101" s="278">
        <v>323583.83</v>
      </c>
      <c r="G101" s="278">
        <v>6912.39</v>
      </c>
      <c r="K101" s="281">
        <v>683</v>
      </c>
      <c r="M101" s="278">
        <v>-1375472.13</v>
      </c>
      <c r="N101" s="278">
        <v>2266060.31</v>
      </c>
      <c r="P101" s="282">
        <v>1523862.2</v>
      </c>
      <c r="R101" s="282">
        <v>755.63</v>
      </c>
      <c r="S101" s="282">
        <v>992880</v>
      </c>
      <c r="T101" s="282">
        <v>24000</v>
      </c>
      <c r="U101" s="283">
        <v>1747550</v>
      </c>
      <c r="W101" s="283">
        <v>6320</v>
      </c>
      <c r="X101" s="283">
        <v>707987.59</v>
      </c>
      <c r="Y101" s="283">
        <v>67204.41</v>
      </c>
    </row>
    <row r="102" spans="1:25" x14ac:dyDescent="0.2">
      <c r="A102" s="279" t="s">
        <v>2105</v>
      </c>
      <c r="B102" s="280">
        <v>141146.43</v>
      </c>
      <c r="C102" s="280">
        <v>0</v>
      </c>
      <c r="D102" s="280">
        <v>25119.62</v>
      </c>
      <c r="F102" s="278">
        <v>36406.199999999997</v>
      </c>
      <c r="G102" s="278">
        <v>16083</v>
      </c>
      <c r="M102" s="278">
        <v>-677598.44</v>
      </c>
      <c r="N102" s="278">
        <v>855883.42</v>
      </c>
      <c r="P102" s="282">
        <v>1061651.1599999999</v>
      </c>
      <c r="R102" s="282">
        <v>173.64</v>
      </c>
      <c r="S102" s="282">
        <v>883840</v>
      </c>
      <c r="T102" s="282">
        <v>12000</v>
      </c>
      <c r="U102" s="283">
        <v>1371026.37</v>
      </c>
      <c r="W102" s="283">
        <v>2880</v>
      </c>
      <c r="X102" s="283">
        <v>505406.87</v>
      </c>
      <c r="Y102" s="283">
        <v>27382.29</v>
      </c>
    </row>
    <row r="103" spans="1:25" x14ac:dyDescent="0.2">
      <c r="A103" s="279" t="s">
        <v>2106</v>
      </c>
      <c r="B103" s="280">
        <v>230301.24</v>
      </c>
      <c r="C103" s="280">
        <v>0</v>
      </c>
      <c r="D103" s="280">
        <v>67053.38</v>
      </c>
      <c r="F103" s="278">
        <v>1535790.17</v>
      </c>
      <c r="G103" s="278">
        <v>3284.37</v>
      </c>
      <c r="M103" s="278">
        <v>-1258412.42</v>
      </c>
      <c r="N103" s="278">
        <v>2982456.62</v>
      </c>
      <c r="P103" s="282">
        <v>1160312.7</v>
      </c>
      <c r="R103" s="282">
        <v>386.72</v>
      </c>
      <c r="S103" s="282">
        <v>494590</v>
      </c>
      <c r="T103" s="282">
        <v>1500</v>
      </c>
      <c r="U103" s="283">
        <v>947972</v>
      </c>
      <c r="W103" s="283">
        <v>480</v>
      </c>
      <c r="X103" s="283">
        <v>508798.42</v>
      </c>
      <c r="Y103" s="283">
        <v>71760.039999999994</v>
      </c>
    </row>
    <row r="104" spans="1:25" x14ac:dyDescent="0.2">
      <c r="A104" s="279" t="s">
        <v>2107</v>
      </c>
      <c r="B104" s="280">
        <v>330468.67</v>
      </c>
      <c r="C104" s="280">
        <v>0</v>
      </c>
      <c r="D104" s="280">
        <v>118212.5</v>
      </c>
      <c r="F104" s="278">
        <v>13355.5</v>
      </c>
      <c r="G104" s="278">
        <v>95800.68</v>
      </c>
      <c r="M104" s="278">
        <v>-1648737.9</v>
      </c>
      <c r="N104" s="278">
        <v>2096504</v>
      </c>
      <c r="P104" s="282">
        <v>1416641.57</v>
      </c>
      <c r="R104" s="282">
        <v>1326.54</v>
      </c>
      <c r="S104" s="282">
        <v>718160</v>
      </c>
      <c r="T104" s="282">
        <v>21000</v>
      </c>
      <c r="U104" s="283">
        <v>1259649</v>
      </c>
      <c r="W104" s="283">
        <v>3115</v>
      </c>
      <c r="X104" s="283">
        <v>680209.91</v>
      </c>
      <c r="Y104" s="283">
        <v>86415.95</v>
      </c>
    </row>
    <row r="105" spans="1:25" x14ac:dyDescent="0.2">
      <c r="A105" s="279" t="s">
        <v>2108</v>
      </c>
      <c r="B105" s="280">
        <v>445068.45</v>
      </c>
      <c r="C105" s="280">
        <v>0</v>
      </c>
      <c r="D105" s="280">
        <v>128637.45</v>
      </c>
      <c r="F105" s="278">
        <v>591427.77</v>
      </c>
      <c r="G105" s="278">
        <v>5817.38</v>
      </c>
      <c r="K105" s="281">
        <v>101948.22</v>
      </c>
      <c r="M105" s="278">
        <v>-3251283.17</v>
      </c>
      <c r="N105" s="278">
        <v>4349913</v>
      </c>
      <c r="P105" s="282">
        <v>1794231.25</v>
      </c>
      <c r="R105" s="282">
        <v>950.84</v>
      </c>
      <c r="S105" s="282">
        <v>456390</v>
      </c>
      <c r="T105" s="282">
        <v>12000</v>
      </c>
      <c r="U105" s="283">
        <v>1107619</v>
      </c>
      <c r="X105" s="283">
        <v>975339.13</v>
      </c>
      <c r="Y105" s="283">
        <v>190458.46</v>
      </c>
    </row>
    <row r="106" spans="1:25" x14ac:dyDescent="0.2">
      <c r="A106" s="279" t="s">
        <v>2109</v>
      </c>
      <c r="B106" s="280">
        <v>536283.31999999995</v>
      </c>
      <c r="C106" s="280">
        <v>0</v>
      </c>
      <c r="D106" s="280">
        <v>129786.79</v>
      </c>
      <c r="F106" s="278">
        <v>81045.09</v>
      </c>
      <c r="G106" s="278">
        <v>33099.18</v>
      </c>
      <c r="M106" s="278">
        <v>-714922.02</v>
      </c>
      <c r="N106" s="278">
        <v>1615889.77</v>
      </c>
      <c r="P106" s="282">
        <v>1641521.79</v>
      </c>
      <c r="R106" s="282">
        <v>937.27</v>
      </c>
      <c r="S106" s="282">
        <v>378760</v>
      </c>
      <c r="T106" s="282">
        <v>11000</v>
      </c>
      <c r="U106" s="283">
        <v>1093095</v>
      </c>
      <c r="X106" s="283">
        <v>715240.57</v>
      </c>
      <c r="Y106" s="283">
        <v>326945.86</v>
      </c>
    </row>
    <row r="107" spans="1:25" x14ac:dyDescent="0.2">
      <c r="A107" s="279" t="s">
        <v>2192</v>
      </c>
      <c r="B107" s="280">
        <v>342824.91</v>
      </c>
      <c r="C107" s="280">
        <v>0</v>
      </c>
      <c r="D107" s="280">
        <v>57010.62</v>
      </c>
      <c r="F107" s="278">
        <v>400068.83</v>
      </c>
      <c r="G107" s="278">
        <v>57048.72</v>
      </c>
      <c r="M107" s="278">
        <v>-1545476.78</v>
      </c>
      <c r="N107" s="278">
        <v>2389700.83</v>
      </c>
      <c r="P107" s="282">
        <v>1097251.48</v>
      </c>
      <c r="R107" s="282">
        <v>1370.89</v>
      </c>
      <c r="S107" s="282">
        <v>797130</v>
      </c>
      <c r="T107" s="282">
        <v>24000</v>
      </c>
      <c r="U107" s="283">
        <v>1345940</v>
      </c>
      <c r="X107" s="283">
        <v>450982.85</v>
      </c>
      <c r="Y107" s="283">
        <v>92810.49</v>
      </c>
    </row>
    <row r="108" spans="1:25" x14ac:dyDescent="0.2">
      <c r="A108" s="279" t="s">
        <v>2193</v>
      </c>
      <c r="B108" s="280">
        <v>237087.97</v>
      </c>
      <c r="C108" s="280">
        <v>0</v>
      </c>
      <c r="D108" s="280">
        <v>102459.12</v>
      </c>
      <c r="F108" s="278">
        <v>393205.25</v>
      </c>
      <c r="G108" s="278">
        <v>1025.02</v>
      </c>
      <c r="M108" s="278">
        <v>-4647542.9000000004</v>
      </c>
      <c r="N108" s="278">
        <v>5385590.1100000003</v>
      </c>
      <c r="P108" s="282">
        <v>1007817.89</v>
      </c>
      <c r="R108" s="282">
        <v>339.88</v>
      </c>
      <c r="S108" s="282">
        <v>187200</v>
      </c>
      <c r="U108" s="283">
        <v>561620</v>
      </c>
      <c r="X108" s="283">
        <v>548611.94999999995</v>
      </c>
      <c r="Y108" s="283">
        <v>76439.67</v>
      </c>
    </row>
    <row r="109" spans="1:25" x14ac:dyDescent="0.2">
      <c r="A109" s="279" t="s">
        <v>2110</v>
      </c>
      <c r="B109" s="280">
        <v>348407.87</v>
      </c>
      <c r="D109" s="280">
        <v>28535</v>
      </c>
      <c r="F109" s="278">
        <v>294874.25</v>
      </c>
      <c r="G109" s="278">
        <v>95715.03</v>
      </c>
      <c r="K109" s="281">
        <v>2950</v>
      </c>
      <c r="M109" s="278">
        <v>-1018993.5</v>
      </c>
      <c r="N109" s="278">
        <v>1851650.31</v>
      </c>
      <c r="P109" s="282">
        <v>1140968.92</v>
      </c>
      <c r="R109" s="282">
        <v>741.53</v>
      </c>
      <c r="S109" s="282">
        <v>722220</v>
      </c>
      <c r="T109" s="282">
        <v>14400</v>
      </c>
      <c r="U109" s="283">
        <v>1112954.29</v>
      </c>
      <c r="X109" s="283">
        <v>559156.67000000004</v>
      </c>
      <c r="Y109" s="283">
        <v>104667.63</v>
      </c>
    </row>
    <row r="110" spans="1:25" x14ac:dyDescent="0.2">
      <c r="A110" s="279" t="s">
        <v>2111</v>
      </c>
      <c r="B110" s="280">
        <v>485230.47</v>
      </c>
      <c r="C110" s="280">
        <v>0</v>
      </c>
      <c r="D110" s="280">
        <v>40711.410000000003</v>
      </c>
      <c r="F110" s="278">
        <v>698047.98</v>
      </c>
      <c r="G110" s="278">
        <v>102473.69</v>
      </c>
      <c r="M110" s="278">
        <v>-88061.4</v>
      </c>
      <c r="N110" s="278">
        <v>1448584.45</v>
      </c>
      <c r="P110" s="282">
        <v>1337075.42</v>
      </c>
      <c r="R110" s="282">
        <v>628.04999999999995</v>
      </c>
      <c r="S110" s="282">
        <v>1088660</v>
      </c>
      <c r="T110" s="282">
        <v>12000</v>
      </c>
      <c r="U110" s="283">
        <v>1586016.5</v>
      </c>
      <c r="X110" s="283">
        <v>377624.48</v>
      </c>
      <c r="Y110" s="283">
        <v>141883.68</v>
      </c>
    </row>
    <row r="111" spans="1:25" x14ac:dyDescent="0.2">
      <c r="A111" s="279" t="s">
        <v>2112</v>
      </c>
      <c r="B111" s="280">
        <v>420379.39</v>
      </c>
      <c r="D111" s="280">
        <v>51640.86</v>
      </c>
      <c r="F111" s="278">
        <v>336990.78</v>
      </c>
      <c r="G111" s="278">
        <v>63717.120000000003</v>
      </c>
      <c r="K111" s="281">
        <v>350</v>
      </c>
      <c r="M111" s="278">
        <v>-1226561.96</v>
      </c>
      <c r="N111" s="278">
        <v>2294612.94</v>
      </c>
      <c r="P111" s="282">
        <v>1475952.48</v>
      </c>
      <c r="R111" s="282">
        <v>611.9</v>
      </c>
      <c r="S111" s="282">
        <v>1112510</v>
      </c>
      <c r="T111" s="282">
        <v>12000</v>
      </c>
      <c r="U111" s="283">
        <v>1650155</v>
      </c>
      <c r="X111" s="283">
        <v>559135.37</v>
      </c>
      <c r="Y111" s="283">
        <v>240889.83</v>
      </c>
    </row>
    <row r="112" spans="1:25" x14ac:dyDescent="0.2">
      <c r="A112" s="279" t="s">
        <v>2113</v>
      </c>
      <c r="B112" s="280">
        <v>260643.5</v>
      </c>
      <c r="C112" s="280">
        <v>0</v>
      </c>
      <c r="D112" s="280">
        <v>23440.44</v>
      </c>
      <c r="F112" s="278">
        <v>203147.95</v>
      </c>
      <c r="G112" s="278">
        <v>78661.45</v>
      </c>
      <c r="K112" s="281">
        <v>2950</v>
      </c>
      <c r="M112" s="278">
        <v>-1005059.07</v>
      </c>
      <c r="N112" s="278">
        <v>1767292.42</v>
      </c>
      <c r="P112" s="282">
        <v>1099411.53</v>
      </c>
      <c r="R112" s="282">
        <v>596.67999999999995</v>
      </c>
      <c r="S112" s="282">
        <v>795570</v>
      </c>
      <c r="T112" s="282">
        <v>16000</v>
      </c>
      <c r="U112" s="283">
        <v>1145582</v>
      </c>
      <c r="X112" s="283">
        <v>658420.79</v>
      </c>
      <c r="Y112" s="283">
        <v>79952.92</v>
      </c>
    </row>
    <row r="113" spans="1:25" x14ac:dyDescent="0.2">
      <c r="A113" s="279" t="s">
        <v>2114</v>
      </c>
      <c r="B113" s="280">
        <v>423418.58</v>
      </c>
      <c r="D113" s="280">
        <v>21276.42</v>
      </c>
      <c r="F113" s="278">
        <v>709399.4</v>
      </c>
      <c r="G113" s="278">
        <v>53211.199999999997</v>
      </c>
      <c r="K113" s="281">
        <v>350</v>
      </c>
      <c r="M113" s="278">
        <v>2152.64</v>
      </c>
      <c r="N113" s="278">
        <v>1775492.61</v>
      </c>
      <c r="P113" s="282">
        <v>1495092.15</v>
      </c>
      <c r="R113" s="282">
        <v>567.12</v>
      </c>
      <c r="S113" s="282">
        <v>549710</v>
      </c>
      <c r="T113" s="282">
        <v>5000</v>
      </c>
      <c r="U113" s="283">
        <v>1143480.5</v>
      </c>
      <c r="X113" s="283">
        <v>532224.91</v>
      </c>
      <c r="Y113" s="283">
        <v>111941.93</v>
      </c>
    </row>
    <row r="114" spans="1:25" x14ac:dyDescent="0.2">
      <c r="A114" s="279" t="s">
        <v>2194</v>
      </c>
      <c r="B114" s="280">
        <v>440006.22</v>
      </c>
      <c r="D114" s="280">
        <v>40596.14</v>
      </c>
      <c r="F114" s="278">
        <v>139210.79</v>
      </c>
      <c r="G114" s="278">
        <v>93281.99</v>
      </c>
      <c r="H114" s="281">
        <v>4000</v>
      </c>
      <c r="K114" s="281">
        <v>350</v>
      </c>
      <c r="M114" s="278">
        <v>21535.71</v>
      </c>
      <c r="N114" s="278">
        <v>2441491.2400000002</v>
      </c>
      <c r="P114" s="282">
        <v>1047425.44</v>
      </c>
      <c r="R114" s="282">
        <v>582.70000000000005</v>
      </c>
      <c r="S114" s="282">
        <v>601150</v>
      </c>
      <c r="T114" s="282">
        <v>25250</v>
      </c>
      <c r="U114" s="283">
        <v>1029374</v>
      </c>
      <c r="X114" s="283">
        <v>362932.71</v>
      </c>
      <c r="Y114" s="283">
        <v>89284.82</v>
      </c>
    </row>
    <row r="115" spans="1:25" x14ac:dyDescent="0.2">
      <c r="A115" s="279" t="s">
        <v>2115</v>
      </c>
      <c r="B115" s="280">
        <v>375718</v>
      </c>
      <c r="C115" s="280">
        <v>0</v>
      </c>
      <c r="D115" s="280">
        <v>25962.9</v>
      </c>
      <c r="F115" s="278">
        <v>158066.60999999999</v>
      </c>
      <c r="G115" s="278">
        <v>87127.91</v>
      </c>
      <c r="K115" s="281">
        <v>462.97</v>
      </c>
      <c r="N115" s="278">
        <v>1753510.53</v>
      </c>
      <c r="O115" s="282">
        <v>793.55</v>
      </c>
      <c r="P115" s="282">
        <v>1299415.48</v>
      </c>
      <c r="Q115" s="282">
        <v>229075</v>
      </c>
      <c r="S115" s="282">
        <v>1164830</v>
      </c>
      <c r="U115" s="283">
        <v>1715280</v>
      </c>
      <c r="X115" s="283">
        <v>675388.54</v>
      </c>
      <c r="Y115" s="283">
        <v>63195.42</v>
      </c>
    </row>
    <row r="116" spans="1:25" x14ac:dyDescent="0.2">
      <c r="A116" s="279" t="s">
        <v>2116</v>
      </c>
      <c r="B116" s="280">
        <v>678552.8</v>
      </c>
      <c r="C116" s="280">
        <v>76700</v>
      </c>
      <c r="D116" s="280">
        <v>38380.82</v>
      </c>
      <c r="F116" s="278">
        <v>257692.43</v>
      </c>
      <c r="G116" s="278">
        <v>93543.48</v>
      </c>
      <c r="I116" s="281">
        <v>64800</v>
      </c>
      <c r="K116" s="281">
        <v>834.54</v>
      </c>
      <c r="N116" s="278">
        <v>2570940.36</v>
      </c>
      <c r="O116" s="282">
        <v>1320.08</v>
      </c>
      <c r="P116" s="282">
        <v>1532184.16</v>
      </c>
      <c r="Q116" s="282">
        <v>213130</v>
      </c>
      <c r="S116" s="282">
        <v>805350</v>
      </c>
      <c r="U116" s="283">
        <v>1559984</v>
      </c>
      <c r="X116" s="283">
        <v>483347.17</v>
      </c>
      <c r="Y116" s="283">
        <v>145591.07</v>
      </c>
    </row>
    <row r="117" spans="1:25" x14ac:dyDescent="0.2">
      <c r="A117" s="279" t="s">
        <v>2117</v>
      </c>
      <c r="B117" s="280">
        <v>681813.83</v>
      </c>
      <c r="C117" s="280">
        <v>0</v>
      </c>
      <c r="D117" s="280">
        <v>31690.55</v>
      </c>
      <c r="F117" s="278">
        <v>1042664.78</v>
      </c>
      <c r="G117" s="278">
        <v>175231.14</v>
      </c>
      <c r="N117" s="278">
        <v>2193906.69</v>
      </c>
      <c r="O117" s="282">
        <v>1575.6</v>
      </c>
      <c r="P117" s="282">
        <v>1247430.25</v>
      </c>
      <c r="Q117" s="282">
        <v>22000</v>
      </c>
      <c r="S117" s="282">
        <v>1227440</v>
      </c>
      <c r="U117" s="283">
        <v>1707770</v>
      </c>
      <c r="X117" s="283">
        <v>616320.66</v>
      </c>
      <c r="Y117" s="283">
        <v>195784.77</v>
      </c>
    </row>
    <row r="118" spans="1:25" x14ac:dyDescent="0.2">
      <c r="A118" s="279" t="s">
        <v>2118</v>
      </c>
      <c r="B118" s="280">
        <v>619494.69999999995</v>
      </c>
      <c r="C118" s="280">
        <v>0</v>
      </c>
      <c r="D118" s="280">
        <v>57348.97</v>
      </c>
      <c r="F118" s="278">
        <v>516517.71</v>
      </c>
      <c r="G118" s="278">
        <v>71594.67</v>
      </c>
      <c r="N118" s="278">
        <v>2140701.11</v>
      </c>
      <c r="O118" s="282">
        <v>1420.57</v>
      </c>
      <c r="P118" s="282">
        <v>1255784.47</v>
      </c>
      <c r="S118" s="282">
        <v>851280</v>
      </c>
      <c r="U118" s="283">
        <v>1442240</v>
      </c>
      <c r="X118" s="283">
        <v>484511.36</v>
      </c>
      <c r="Y118" s="283">
        <v>102944.43</v>
      </c>
    </row>
    <row r="119" spans="1:25" x14ac:dyDescent="0.2">
      <c r="A119" s="279" t="s">
        <v>2119</v>
      </c>
      <c r="B119" s="280">
        <v>892165.27</v>
      </c>
      <c r="C119" s="280">
        <v>15700</v>
      </c>
      <c r="D119" s="280">
        <v>13930.53</v>
      </c>
      <c r="F119" s="278">
        <v>570742.9</v>
      </c>
      <c r="G119" s="278">
        <v>102246.52</v>
      </c>
      <c r="N119" s="278">
        <v>2916966.34</v>
      </c>
      <c r="O119" s="282">
        <v>1738.76</v>
      </c>
      <c r="P119" s="282">
        <v>1232254.3500000001</v>
      </c>
      <c r="Q119" s="282">
        <v>86800</v>
      </c>
      <c r="S119" s="282">
        <v>1158480</v>
      </c>
      <c r="U119" s="283">
        <v>1610220</v>
      </c>
      <c r="X119" s="283">
        <v>595384.62</v>
      </c>
      <c r="Y119" s="283">
        <v>146958.72</v>
      </c>
    </row>
    <row r="120" spans="1:25" x14ac:dyDescent="0.2">
      <c r="A120" s="279" t="s">
        <v>2120</v>
      </c>
      <c r="B120" s="280">
        <v>919211.28</v>
      </c>
      <c r="C120" s="280">
        <v>0</v>
      </c>
      <c r="D120" s="280">
        <v>25372.97</v>
      </c>
      <c r="F120" s="278">
        <v>2427268.54</v>
      </c>
      <c r="G120" s="278">
        <v>168914.9</v>
      </c>
      <c r="N120" s="278">
        <v>1273796.02</v>
      </c>
      <c r="O120" s="282">
        <v>2187.33</v>
      </c>
      <c r="P120" s="282">
        <v>1167161.3400000001</v>
      </c>
      <c r="Q120" s="282">
        <v>146220</v>
      </c>
      <c r="S120" s="282">
        <v>1007770</v>
      </c>
      <c r="U120" s="283">
        <v>1465315</v>
      </c>
      <c r="X120" s="283">
        <v>527487.31000000006</v>
      </c>
      <c r="Y120" s="283">
        <v>169849.84</v>
      </c>
    </row>
    <row r="121" spans="1:25" x14ac:dyDescent="0.2">
      <c r="A121" s="279" t="s">
        <v>2121</v>
      </c>
      <c r="B121" s="280">
        <v>846522.69</v>
      </c>
      <c r="C121" s="280">
        <v>0</v>
      </c>
      <c r="D121" s="280">
        <v>72419.25</v>
      </c>
      <c r="F121" s="278">
        <v>1141244.1100000001</v>
      </c>
      <c r="G121" s="278">
        <v>206116.03</v>
      </c>
      <c r="N121" s="278">
        <v>1503797.2</v>
      </c>
      <c r="O121" s="282">
        <v>1325.25</v>
      </c>
      <c r="P121" s="282">
        <v>1872316.78</v>
      </c>
      <c r="Q121" s="282">
        <v>245025</v>
      </c>
      <c r="S121" s="282">
        <v>1124910</v>
      </c>
      <c r="U121" s="283">
        <v>2103630</v>
      </c>
      <c r="X121" s="283">
        <v>446945.91</v>
      </c>
      <c r="Y121" s="283">
        <v>90680.34</v>
      </c>
    </row>
    <row r="122" spans="1:25" x14ac:dyDescent="0.2">
      <c r="A122" s="279" t="s">
        <v>2122</v>
      </c>
      <c r="B122" s="280">
        <v>659748.5</v>
      </c>
      <c r="C122" s="280">
        <v>0</v>
      </c>
      <c r="D122" s="280">
        <v>32511.58</v>
      </c>
      <c r="F122" s="278">
        <v>478457.15</v>
      </c>
      <c r="G122" s="278">
        <v>110859.57</v>
      </c>
      <c r="I122" s="281">
        <v>1605</v>
      </c>
      <c r="N122" s="278">
        <v>1567499.51</v>
      </c>
      <c r="O122" s="282">
        <v>1482.81</v>
      </c>
      <c r="P122" s="282">
        <v>945844.24</v>
      </c>
      <c r="Q122" s="282">
        <v>269000</v>
      </c>
      <c r="S122" s="282">
        <v>1109196.67</v>
      </c>
      <c r="T122" s="282">
        <v>1580</v>
      </c>
      <c r="U122" s="283">
        <v>1453356.67</v>
      </c>
      <c r="X122" s="283">
        <v>607903.39</v>
      </c>
      <c r="Y122" s="283">
        <v>88882.240000000005</v>
      </c>
    </row>
    <row r="123" spans="1:25" x14ac:dyDescent="0.2">
      <c r="A123" s="279" t="s">
        <v>2199</v>
      </c>
      <c r="B123" s="280">
        <v>623627.07999999996</v>
      </c>
      <c r="C123" s="280">
        <v>0</v>
      </c>
      <c r="D123" s="280">
        <v>32364.99</v>
      </c>
      <c r="F123" s="278">
        <v>744721.85</v>
      </c>
      <c r="G123" s="278">
        <v>86614.88</v>
      </c>
      <c r="K123" s="281">
        <v>0</v>
      </c>
      <c r="N123" s="278">
        <v>2486417.9700000002</v>
      </c>
      <c r="O123" s="282">
        <v>1299.79</v>
      </c>
      <c r="P123" s="282">
        <v>1019196.61</v>
      </c>
      <c r="Q123" s="282">
        <v>205000</v>
      </c>
      <c r="S123" s="282">
        <v>553810</v>
      </c>
      <c r="U123" s="283">
        <v>1037490</v>
      </c>
      <c r="X123" s="283">
        <v>479717.1</v>
      </c>
      <c r="Y123" s="283">
        <v>114794.43</v>
      </c>
    </row>
    <row r="124" spans="1:25" x14ac:dyDescent="0.2">
      <c r="A124" s="279" t="s">
        <v>2200</v>
      </c>
      <c r="B124" s="280">
        <v>565467.56999999995</v>
      </c>
      <c r="C124" s="280">
        <v>0</v>
      </c>
      <c r="D124" s="280">
        <v>39469.870000000003</v>
      </c>
      <c r="F124" s="278">
        <v>442406.67</v>
      </c>
      <c r="G124" s="278">
        <v>108547.01</v>
      </c>
      <c r="K124" s="281">
        <v>0</v>
      </c>
      <c r="N124" s="278">
        <v>2517902.33</v>
      </c>
      <c r="O124" s="282">
        <v>1150.26</v>
      </c>
      <c r="P124" s="282">
        <v>1180008.3899999999</v>
      </c>
      <c r="Q124" s="282">
        <v>20000</v>
      </c>
      <c r="S124" s="282">
        <v>668880</v>
      </c>
      <c r="U124" s="283">
        <v>1196460</v>
      </c>
      <c r="X124" s="283">
        <v>363038.62</v>
      </c>
      <c r="Y124" s="283">
        <v>179177.36</v>
      </c>
    </row>
    <row r="125" spans="1:25" x14ac:dyDescent="0.2">
      <c r="A125" s="279" t="s">
        <v>2123</v>
      </c>
      <c r="B125" s="280">
        <v>259273.92</v>
      </c>
      <c r="C125" s="280">
        <v>0</v>
      </c>
      <c r="D125" s="280">
        <v>90183.88</v>
      </c>
      <c r="F125" s="278">
        <v>237527.21</v>
      </c>
      <c r="G125" s="278">
        <v>39342.07</v>
      </c>
      <c r="N125" s="278">
        <v>2171633.4300000002</v>
      </c>
      <c r="P125" s="282">
        <v>703428.91</v>
      </c>
      <c r="Q125" s="282">
        <v>45600</v>
      </c>
      <c r="R125" s="282">
        <v>365.73</v>
      </c>
      <c r="S125" s="282">
        <v>803811.5</v>
      </c>
      <c r="T125" s="282">
        <v>19900</v>
      </c>
      <c r="U125" s="283">
        <v>1073606.5</v>
      </c>
      <c r="X125" s="283">
        <v>325625.45</v>
      </c>
      <c r="Y125" s="283">
        <v>113626.72</v>
      </c>
    </row>
    <row r="126" spans="1:25" x14ac:dyDescent="0.2">
      <c r="A126" s="279" t="s">
        <v>2124</v>
      </c>
      <c r="B126" s="280">
        <v>150008.89000000001</v>
      </c>
      <c r="C126" s="280">
        <v>0</v>
      </c>
      <c r="D126" s="280">
        <v>97789.88</v>
      </c>
      <c r="F126" s="278">
        <v>23637.119999999999</v>
      </c>
      <c r="G126" s="278">
        <v>114777.04</v>
      </c>
      <c r="K126" s="281">
        <v>0</v>
      </c>
      <c r="N126" s="278">
        <v>1977387.82</v>
      </c>
      <c r="P126" s="282">
        <v>1780333.83</v>
      </c>
      <c r="R126" s="282">
        <v>307.3</v>
      </c>
      <c r="S126" s="282">
        <v>1528960</v>
      </c>
      <c r="T126" s="282">
        <v>50700</v>
      </c>
      <c r="U126" s="283">
        <v>2397340</v>
      </c>
      <c r="X126" s="283">
        <v>663343.73</v>
      </c>
      <c r="Y126" s="283">
        <v>61669.16</v>
      </c>
    </row>
    <row r="127" spans="1:25" x14ac:dyDescent="0.2">
      <c r="A127" s="279" t="s">
        <v>2125</v>
      </c>
      <c r="B127" s="280">
        <v>256231.67</v>
      </c>
      <c r="C127" s="280">
        <v>0</v>
      </c>
      <c r="D127" s="280">
        <v>28540</v>
      </c>
      <c r="F127" s="278">
        <v>223501.9</v>
      </c>
      <c r="G127" s="278">
        <v>37087.120000000003</v>
      </c>
      <c r="I127" s="281">
        <v>27400</v>
      </c>
      <c r="N127" s="278">
        <v>1774116.27</v>
      </c>
      <c r="P127" s="282">
        <v>833143.82</v>
      </c>
      <c r="R127" s="282">
        <v>278.41000000000003</v>
      </c>
      <c r="S127" s="282">
        <v>694820</v>
      </c>
      <c r="T127" s="282">
        <v>25500</v>
      </c>
      <c r="U127" s="283">
        <v>1007627</v>
      </c>
      <c r="X127" s="283">
        <v>336956.61</v>
      </c>
      <c r="Y127" s="283">
        <v>117603.64</v>
      </c>
    </row>
    <row r="128" spans="1:25" x14ac:dyDescent="0.2">
      <c r="A128" s="279" t="s">
        <v>2126</v>
      </c>
      <c r="B128" s="280">
        <v>454728.41</v>
      </c>
      <c r="C128" s="280">
        <v>0</v>
      </c>
      <c r="D128" s="280">
        <v>100346.57</v>
      </c>
      <c r="F128" s="278">
        <v>130331.28</v>
      </c>
      <c r="G128" s="278">
        <v>55343.12</v>
      </c>
      <c r="K128" s="281">
        <v>1308.56</v>
      </c>
      <c r="N128" s="278">
        <v>1520211.94</v>
      </c>
      <c r="P128" s="282">
        <v>866687.27</v>
      </c>
      <c r="Q128" s="282">
        <v>262400</v>
      </c>
      <c r="R128" s="282">
        <v>783.6</v>
      </c>
      <c r="S128" s="282">
        <v>1637210.4</v>
      </c>
      <c r="T128" s="282">
        <v>51000</v>
      </c>
      <c r="U128" s="283">
        <v>1966405.4</v>
      </c>
      <c r="X128" s="283">
        <v>558696.37</v>
      </c>
      <c r="Y128" s="283">
        <v>42877.98</v>
      </c>
    </row>
    <row r="129" spans="1:26" x14ac:dyDescent="0.2">
      <c r="A129" s="279" t="s">
        <v>2127</v>
      </c>
      <c r="B129" s="280">
        <v>858946.22</v>
      </c>
      <c r="C129" s="280">
        <v>0</v>
      </c>
      <c r="D129" s="280">
        <v>97016.05</v>
      </c>
      <c r="F129" s="278">
        <v>184069.28</v>
      </c>
      <c r="G129" s="278">
        <v>70003.360000000001</v>
      </c>
      <c r="K129" s="281">
        <v>294.14999999999998</v>
      </c>
      <c r="N129" s="278">
        <v>2436322.09</v>
      </c>
      <c r="P129" s="282">
        <v>1499446.27</v>
      </c>
      <c r="R129" s="282">
        <v>1494.55</v>
      </c>
      <c r="S129" s="282">
        <v>1138140</v>
      </c>
      <c r="T129" s="282">
        <v>37500</v>
      </c>
      <c r="U129" s="283">
        <v>1797336</v>
      </c>
      <c r="X129" s="283">
        <v>568019.81999999995</v>
      </c>
      <c r="Y129" s="283">
        <v>74957.119999999995</v>
      </c>
    </row>
    <row r="130" spans="1:26" x14ac:dyDescent="0.2">
      <c r="A130" s="279" t="s">
        <v>2128</v>
      </c>
      <c r="B130" s="280">
        <v>179726.07</v>
      </c>
      <c r="C130" s="280">
        <v>0</v>
      </c>
      <c r="D130" s="280">
        <v>64103.519999999997</v>
      </c>
      <c r="F130" s="278">
        <v>396593.67</v>
      </c>
      <c r="G130" s="278">
        <v>43911.79</v>
      </c>
      <c r="I130" s="281">
        <v>18000</v>
      </c>
      <c r="K130" s="281">
        <v>0</v>
      </c>
      <c r="N130" s="278">
        <v>1752442.7</v>
      </c>
      <c r="P130" s="282">
        <v>715766.83</v>
      </c>
      <c r="Q130" s="282">
        <v>122600</v>
      </c>
      <c r="R130" s="282">
        <v>165.11</v>
      </c>
      <c r="S130" s="282">
        <v>695572</v>
      </c>
      <c r="T130" s="282">
        <v>19900</v>
      </c>
      <c r="U130" s="283">
        <v>991792</v>
      </c>
      <c r="X130" s="283">
        <v>371915.91</v>
      </c>
      <c r="Y130" s="283">
        <v>105395.6</v>
      </c>
    </row>
    <row r="131" spans="1:26" x14ac:dyDescent="0.2">
      <c r="A131" s="279" t="s">
        <v>2129</v>
      </c>
      <c r="B131" s="280">
        <v>225433.72</v>
      </c>
      <c r="C131" s="280">
        <v>0</v>
      </c>
      <c r="D131" s="280">
        <v>61232.74</v>
      </c>
      <c r="F131" s="278">
        <v>419186.92</v>
      </c>
      <c r="G131" s="278">
        <v>32384.52</v>
      </c>
      <c r="N131" s="278">
        <v>2586652.75</v>
      </c>
      <c r="P131" s="282">
        <v>578573.37</v>
      </c>
      <c r="R131" s="282">
        <v>461.69</v>
      </c>
      <c r="S131" s="282">
        <v>759184</v>
      </c>
      <c r="T131" s="282">
        <v>22900</v>
      </c>
      <c r="U131" s="283">
        <v>864924</v>
      </c>
      <c r="X131" s="283">
        <v>309782.62</v>
      </c>
      <c r="Y131" s="283">
        <v>188916</v>
      </c>
    </row>
    <row r="132" spans="1:26" x14ac:dyDescent="0.2">
      <c r="A132" s="279" t="s">
        <v>2130</v>
      </c>
      <c r="B132" s="280">
        <v>504440.39</v>
      </c>
      <c r="C132" s="280">
        <v>0</v>
      </c>
      <c r="D132" s="280">
        <v>84809.279999999999</v>
      </c>
      <c r="F132" s="278">
        <v>71916.38</v>
      </c>
      <c r="G132" s="278">
        <v>63488.31</v>
      </c>
      <c r="I132" s="281">
        <v>42600</v>
      </c>
      <c r="N132" s="278">
        <v>1898238.82</v>
      </c>
      <c r="P132" s="282">
        <v>1163859.48</v>
      </c>
      <c r="Q132" s="282">
        <v>131600</v>
      </c>
      <c r="R132" s="282">
        <v>667.85</v>
      </c>
      <c r="S132" s="282">
        <v>970860</v>
      </c>
      <c r="T132" s="282">
        <v>31900</v>
      </c>
      <c r="U132" s="283">
        <v>1469800</v>
      </c>
      <c r="X132" s="283">
        <v>523028.41</v>
      </c>
      <c r="Y132" s="283">
        <v>66023.929999999993</v>
      </c>
      <c r="Z132" s="283">
        <v>1687.08</v>
      </c>
    </row>
    <row r="133" spans="1:26" x14ac:dyDescent="0.2">
      <c r="A133" s="279" t="s">
        <v>2131</v>
      </c>
      <c r="B133" s="280">
        <v>552399.54</v>
      </c>
      <c r="C133" s="280">
        <v>0</v>
      </c>
      <c r="D133" s="280">
        <v>135362.56</v>
      </c>
      <c r="F133" s="278">
        <v>479975.23</v>
      </c>
      <c r="G133" s="278">
        <v>33077.56</v>
      </c>
      <c r="N133" s="278">
        <v>2434424.27</v>
      </c>
      <c r="P133" s="282">
        <v>802665.42</v>
      </c>
      <c r="Q133" s="282">
        <v>15000</v>
      </c>
      <c r="R133" s="282">
        <v>2678.92</v>
      </c>
      <c r="S133" s="282">
        <v>1339212</v>
      </c>
      <c r="T133" s="282">
        <v>30400</v>
      </c>
      <c r="U133" s="283">
        <v>1567006</v>
      </c>
      <c r="X133" s="283">
        <v>405545.91</v>
      </c>
      <c r="Y133" s="283">
        <v>170963.34</v>
      </c>
    </row>
    <row r="134" spans="1:26" x14ac:dyDescent="0.2">
      <c r="A134" s="279" t="s">
        <v>2132</v>
      </c>
      <c r="B134" s="280">
        <v>302575.49</v>
      </c>
      <c r="C134" s="280">
        <v>0</v>
      </c>
      <c r="D134" s="280">
        <v>135737.26999999999</v>
      </c>
      <c r="F134" s="278">
        <v>500040.5</v>
      </c>
      <c r="G134" s="278">
        <v>85338.5</v>
      </c>
      <c r="N134" s="278">
        <v>2150215.54</v>
      </c>
      <c r="P134" s="282">
        <v>1452373.68</v>
      </c>
      <c r="Q134" s="282">
        <v>63000</v>
      </c>
      <c r="R134" s="282">
        <v>2318.54</v>
      </c>
      <c r="S134" s="282">
        <v>611048.02</v>
      </c>
      <c r="T134" s="282">
        <v>37800</v>
      </c>
      <c r="U134" s="283">
        <v>1355018.02</v>
      </c>
      <c r="X134" s="283">
        <v>774965.72</v>
      </c>
      <c r="Y134" s="283">
        <v>196424.17</v>
      </c>
    </row>
    <row r="135" spans="1:26" x14ac:dyDescent="0.2">
      <c r="A135" s="279" t="s">
        <v>2195</v>
      </c>
      <c r="B135" s="280">
        <v>88593.45</v>
      </c>
      <c r="C135" s="280">
        <v>0</v>
      </c>
      <c r="D135" s="280">
        <v>13844.7</v>
      </c>
      <c r="F135" s="278">
        <v>354526.96</v>
      </c>
      <c r="G135" s="278">
        <v>49871.02</v>
      </c>
      <c r="I135" s="281">
        <v>18400</v>
      </c>
      <c r="K135" s="281">
        <v>11.98</v>
      </c>
      <c r="N135" s="278">
        <v>1699412.19</v>
      </c>
      <c r="P135" s="282">
        <v>479876.66</v>
      </c>
      <c r="R135" s="282">
        <v>96.33</v>
      </c>
      <c r="S135" s="282">
        <v>852748.5</v>
      </c>
      <c r="T135" s="282">
        <v>25900</v>
      </c>
      <c r="U135" s="283">
        <v>1004268.5</v>
      </c>
      <c r="X135" s="283">
        <v>254533.6</v>
      </c>
      <c r="Y135" s="283">
        <v>100791.03999999999</v>
      </c>
    </row>
    <row r="136" spans="1:26" x14ac:dyDescent="0.2">
      <c r="A136" s="279" t="s">
        <v>2133</v>
      </c>
      <c r="B136" s="280">
        <v>959398.74</v>
      </c>
      <c r="C136" s="280">
        <v>0</v>
      </c>
      <c r="D136" s="280">
        <v>129451.2</v>
      </c>
      <c r="F136" s="278">
        <v>804975.64</v>
      </c>
      <c r="G136" s="278">
        <v>32301.15</v>
      </c>
      <c r="K136" s="281">
        <v>92.52</v>
      </c>
      <c r="M136" s="278">
        <v>5015.3</v>
      </c>
      <c r="N136" s="278">
        <v>3628521.74</v>
      </c>
      <c r="P136" s="282">
        <v>2966615.84</v>
      </c>
      <c r="R136" s="282">
        <v>1353.61</v>
      </c>
      <c r="S136" s="282">
        <v>1575388</v>
      </c>
      <c r="T136" s="282">
        <v>40000</v>
      </c>
      <c r="U136" s="283">
        <v>2540928</v>
      </c>
      <c r="X136" s="283">
        <v>1111982.46</v>
      </c>
      <c r="Y136" s="283">
        <v>176443.92</v>
      </c>
      <c r="Z136" s="283">
        <v>1182.3499999999999</v>
      </c>
    </row>
    <row r="137" spans="1:26" x14ac:dyDescent="0.2">
      <c r="A137" s="279" t="s">
        <v>2134</v>
      </c>
      <c r="B137" s="280">
        <v>461058.88</v>
      </c>
      <c r="C137" s="280">
        <v>0</v>
      </c>
      <c r="D137" s="280">
        <v>237696.3</v>
      </c>
      <c r="F137" s="278">
        <v>1110861.42</v>
      </c>
      <c r="G137" s="278">
        <v>10760.68</v>
      </c>
      <c r="K137" s="281">
        <v>30.2</v>
      </c>
      <c r="M137" s="278">
        <v>232.46</v>
      </c>
      <c r="N137" s="278">
        <v>365872.84</v>
      </c>
      <c r="P137" s="282">
        <v>1757033.92</v>
      </c>
      <c r="Q137" s="282">
        <v>1565</v>
      </c>
      <c r="R137" s="282">
        <v>493.28</v>
      </c>
      <c r="S137" s="282">
        <v>1479984</v>
      </c>
      <c r="T137" s="282">
        <v>24000</v>
      </c>
      <c r="U137" s="283">
        <v>1875430</v>
      </c>
      <c r="X137" s="283">
        <v>847330.53</v>
      </c>
      <c r="Y137" s="283">
        <v>75219.039999999994</v>
      </c>
      <c r="Z137" s="283">
        <v>967.28</v>
      </c>
    </row>
    <row r="138" spans="1:26" x14ac:dyDescent="0.2">
      <c r="A138" s="279" t="s">
        <v>2135</v>
      </c>
      <c r="B138" s="280">
        <v>487218.3</v>
      </c>
      <c r="C138" s="280">
        <v>0</v>
      </c>
      <c r="D138" s="280">
        <v>185770.98</v>
      </c>
      <c r="F138" s="278">
        <v>123889.46</v>
      </c>
      <c r="G138" s="278">
        <v>69864</v>
      </c>
      <c r="K138" s="281">
        <v>884</v>
      </c>
      <c r="N138" s="278">
        <v>2122751.4700000002</v>
      </c>
      <c r="P138" s="282">
        <v>1444491.16</v>
      </c>
      <c r="R138" s="282">
        <v>805.07</v>
      </c>
      <c r="S138" s="282">
        <v>1283884</v>
      </c>
      <c r="T138" s="282">
        <v>12000</v>
      </c>
      <c r="U138" s="283">
        <v>1737236</v>
      </c>
      <c r="X138" s="283">
        <v>713108.65</v>
      </c>
      <c r="Y138" s="283">
        <v>76241.41</v>
      </c>
      <c r="Z138" s="283">
        <v>1182.3499999999999</v>
      </c>
    </row>
    <row r="139" spans="1:26" x14ac:dyDescent="0.2">
      <c r="A139" s="279" t="s">
        <v>2136</v>
      </c>
      <c r="B139" s="280">
        <v>693054.22</v>
      </c>
      <c r="C139" s="280">
        <v>0</v>
      </c>
      <c r="D139" s="280">
        <v>104182.17</v>
      </c>
      <c r="F139" s="278">
        <v>1502114.43</v>
      </c>
      <c r="G139" s="278">
        <v>93146.68</v>
      </c>
      <c r="N139" s="278">
        <v>765116.2</v>
      </c>
      <c r="P139" s="282">
        <v>1725112.39</v>
      </c>
      <c r="R139" s="282">
        <v>626.5</v>
      </c>
      <c r="S139" s="282">
        <v>280476</v>
      </c>
      <c r="U139" s="283">
        <v>864867</v>
      </c>
      <c r="X139" s="283">
        <v>591194.94999999995</v>
      </c>
      <c r="Y139" s="283">
        <v>118925.2</v>
      </c>
      <c r="Z139" s="283">
        <v>967.28</v>
      </c>
    </row>
    <row r="140" spans="1:26" x14ac:dyDescent="0.2">
      <c r="A140" s="279" t="s">
        <v>2137</v>
      </c>
      <c r="B140" s="280">
        <v>428296.7</v>
      </c>
      <c r="C140" s="280">
        <v>0</v>
      </c>
      <c r="D140" s="280">
        <v>102755.12</v>
      </c>
      <c r="F140" s="278">
        <v>377956.13</v>
      </c>
      <c r="G140" s="278">
        <v>3673.75</v>
      </c>
      <c r="K140" s="281">
        <v>188</v>
      </c>
      <c r="N140" s="278">
        <v>3234091.19</v>
      </c>
      <c r="P140" s="282">
        <v>1956626.79</v>
      </c>
      <c r="R140" s="282">
        <v>543.71</v>
      </c>
      <c r="S140" s="282">
        <v>908292</v>
      </c>
      <c r="T140" s="282">
        <v>24000</v>
      </c>
      <c r="U140" s="283">
        <v>1423543</v>
      </c>
      <c r="X140" s="283">
        <v>1175265.77</v>
      </c>
      <c r="Y140" s="283">
        <v>104453.2</v>
      </c>
      <c r="Z140" s="283">
        <v>1182.3499999999999</v>
      </c>
    </row>
    <row r="141" spans="1:26" x14ac:dyDescent="0.2">
      <c r="A141" s="279" t="s">
        <v>2138</v>
      </c>
      <c r="B141" s="280">
        <v>854655.81</v>
      </c>
      <c r="C141" s="280">
        <v>0</v>
      </c>
      <c r="D141" s="280">
        <v>131793.44</v>
      </c>
      <c r="F141" s="278">
        <v>195886.17</v>
      </c>
      <c r="G141" s="278">
        <v>123066.43</v>
      </c>
      <c r="K141" s="281">
        <v>61.31</v>
      </c>
      <c r="N141" s="278">
        <v>1809525.85</v>
      </c>
      <c r="P141" s="282">
        <v>1989866.14</v>
      </c>
      <c r="Q141" s="282">
        <v>107380</v>
      </c>
      <c r="R141" s="282">
        <v>512.32000000000005</v>
      </c>
      <c r="S141" s="282">
        <v>827864</v>
      </c>
      <c r="T141" s="282">
        <v>12000</v>
      </c>
      <c r="U141" s="283">
        <v>1328415</v>
      </c>
      <c r="X141" s="283">
        <v>668191.4</v>
      </c>
      <c r="Y141" s="283">
        <v>65173.760000000002</v>
      </c>
      <c r="Z141" s="283">
        <v>967.28</v>
      </c>
    </row>
    <row r="142" spans="1:26" x14ac:dyDescent="0.2">
      <c r="A142" s="279" t="s">
        <v>2139</v>
      </c>
      <c r="B142" s="280">
        <v>1144093.45</v>
      </c>
      <c r="C142" s="280">
        <v>0</v>
      </c>
      <c r="D142" s="280">
        <v>27246.39</v>
      </c>
      <c r="F142" s="278">
        <v>1177461.07</v>
      </c>
      <c r="G142" s="278">
        <v>258907.03</v>
      </c>
      <c r="K142" s="281">
        <v>26.16</v>
      </c>
      <c r="N142" s="278">
        <v>1034850.95</v>
      </c>
      <c r="P142" s="282">
        <v>2009099.15</v>
      </c>
      <c r="Q142" s="282">
        <v>384400</v>
      </c>
      <c r="R142" s="282">
        <v>779.18</v>
      </c>
      <c r="S142" s="282">
        <v>643608</v>
      </c>
      <c r="T142" s="282">
        <v>12000</v>
      </c>
      <c r="U142" s="283">
        <v>1158536</v>
      </c>
      <c r="X142" s="283">
        <v>715634.79</v>
      </c>
      <c r="Y142" s="283">
        <v>153412.78</v>
      </c>
      <c r="Z142" s="283">
        <v>1182.3499999999999</v>
      </c>
    </row>
    <row r="143" spans="1:26" x14ac:dyDescent="0.2">
      <c r="A143" s="279" t="s">
        <v>2140</v>
      </c>
      <c r="B143" s="280">
        <v>557835.89</v>
      </c>
      <c r="C143" s="280">
        <v>0</v>
      </c>
      <c r="D143" s="280">
        <v>20537.560000000001</v>
      </c>
      <c r="F143" s="278">
        <v>213277.79</v>
      </c>
      <c r="G143" s="278">
        <v>157143.53</v>
      </c>
      <c r="K143" s="281">
        <v>0</v>
      </c>
      <c r="N143" s="278">
        <v>1778360.15</v>
      </c>
      <c r="P143" s="282">
        <v>2276959.4700000002</v>
      </c>
      <c r="Q143" s="282">
        <v>18016</v>
      </c>
      <c r="R143" s="282">
        <v>849.5</v>
      </c>
      <c r="S143" s="282">
        <v>698908</v>
      </c>
      <c r="T143" s="282">
        <v>12000</v>
      </c>
      <c r="U143" s="283">
        <v>1296748</v>
      </c>
      <c r="X143" s="283">
        <v>1151280.98</v>
      </c>
      <c r="Y143" s="283">
        <v>125317.46</v>
      </c>
      <c r="Z143" s="283">
        <v>1182.3499999999999</v>
      </c>
    </row>
    <row r="144" spans="1:26" x14ac:dyDescent="0.2">
      <c r="A144" s="279" t="s">
        <v>2141</v>
      </c>
      <c r="B144" s="280">
        <v>911990.07</v>
      </c>
      <c r="C144" s="280">
        <v>0</v>
      </c>
      <c r="D144" s="280">
        <v>84079.93</v>
      </c>
      <c r="F144" s="278">
        <v>430375.33</v>
      </c>
      <c r="G144" s="278">
        <v>35588.519999999997</v>
      </c>
      <c r="K144" s="281">
        <v>824.25</v>
      </c>
      <c r="N144" s="278">
        <v>2463401.71</v>
      </c>
      <c r="P144" s="282">
        <v>1838389.22</v>
      </c>
      <c r="S144" s="282">
        <v>1066576</v>
      </c>
      <c r="T144" s="282">
        <v>12000</v>
      </c>
      <c r="U144" s="283">
        <v>1525252</v>
      </c>
      <c r="X144" s="283">
        <v>514352.21</v>
      </c>
      <c r="Y144" s="283">
        <v>104804.17</v>
      </c>
      <c r="Z144" s="283">
        <v>967.28</v>
      </c>
    </row>
    <row r="145" spans="1:26" x14ac:dyDescent="0.2">
      <c r="A145" s="279" t="s">
        <v>2142</v>
      </c>
      <c r="B145" s="280">
        <v>497543.39</v>
      </c>
      <c r="C145" s="280">
        <v>9375</v>
      </c>
      <c r="D145" s="280">
        <v>85093.1</v>
      </c>
      <c r="F145" s="278">
        <v>84778.94</v>
      </c>
      <c r="G145" s="278">
        <v>37747.339999999997</v>
      </c>
      <c r="N145" s="278">
        <v>1748544.54</v>
      </c>
      <c r="P145" s="282">
        <v>2399264.66</v>
      </c>
      <c r="R145" s="282">
        <v>511.16</v>
      </c>
      <c r="S145" s="282">
        <v>1177276</v>
      </c>
      <c r="U145" s="283">
        <v>1967402</v>
      </c>
      <c r="X145" s="283">
        <v>920413.55</v>
      </c>
      <c r="Y145" s="283">
        <v>73635.16</v>
      </c>
      <c r="Z145" s="283">
        <v>1182.3499999999999</v>
      </c>
    </row>
    <row r="146" spans="1:26" x14ac:dyDescent="0.2">
      <c r="A146" s="279" t="s">
        <v>2143</v>
      </c>
      <c r="B146" s="280">
        <v>562509.56999999995</v>
      </c>
      <c r="C146" s="280">
        <v>12500</v>
      </c>
      <c r="D146" s="280">
        <v>117087.24</v>
      </c>
      <c r="F146" s="278">
        <v>1355621.6</v>
      </c>
      <c r="G146" s="278">
        <v>121091.14</v>
      </c>
      <c r="K146" s="281">
        <v>338.8</v>
      </c>
      <c r="M146" s="278">
        <v>4381.12</v>
      </c>
      <c r="N146" s="278">
        <v>577706.88</v>
      </c>
      <c r="P146" s="282">
        <v>2010987.28</v>
      </c>
      <c r="R146" s="282">
        <v>731.89</v>
      </c>
      <c r="S146" s="282">
        <v>1380652</v>
      </c>
      <c r="T146" s="282">
        <v>20000</v>
      </c>
      <c r="U146" s="283">
        <v>1953417</v>
      </c>
      <c r="X146" s="283">
        <v>825297.77</v>
      </c>
      <c r="Y146" s="283">
        <v>113818.16</v>
      </c>
      <c r="Z146" s="283">
        <v>967.28</v>
      </c>
    </row>
    <row r="147" spans="1:26" x14ac:dyDescent="0.2">
      <c r="A147" s="279" t="s">
        <v>2144</v>
      </c>
      <c r="B147" s="280">
        <v>868014.12</v>
      </c>
      <c r="C147" s="280">
        <v>20000</v>
      </c>
      <c r="D147" s="280">
        <v>310147.26</v>
      </c>
      <c r="F147" s="278">
        <v>34248.660000000003</v>
      </c>
      <c r="G147" s="278">
        <v>138776.06</v>
      </c>
      <c r="K147" s="281">
        <v>967.48</v>
      </c>
      <c r="N147" s="278">
        <v>3628551.99</v>
      </c>
      <c r="P147" s="282">
        <v>2546224.91</v>
      </c>
      <c r="R147" s="282">
        <v>833.7</v>
      </c>
      <c r="S147" s="282">
        <v>643860</v>
      </c>
      <c r="T147" s="282">
        <v>12023.75</v>
      </c>
      <c r="U147" s="283">
        <v>1140325</v>
      </c>
      <c r="X147" s="283">
        <v>963031.63</v>
      </c>
      <c r="Y147" s="283">
        <v>123854.63</v>
      </c>
      <c r="Z147" s="283">
        <v>1182.3499999999999</v>
      </c>
    </row>
    <row r="148" spans="1:26" x14ac:dyDescent="0.2">
      <c r="A148" s="279" t="s">
        <v>2145</v>
      </c>
      <c r="B148" s="280">
        <v>705035.43</v>
      </c>
      <c r="C148" s="280">
        <v>10500</v>
      </c>
      <c r="D148" s="280">
        <v>135903.45000000001</v>
      </c>
      <c r="F148" s="278">
        <v>359164.98</v>
      </c>
      <c r="G148" s="278">
        <v>66077.11</v>
      </c>
      <c r="N148" s="278">
        <v>2252597.11</v>
      </c>
      <c r="P148" s="282">
        <v>1650880.83</v>
      </c>
      <c r="Q148" s="282">
        <v>63400</v>
      </c>
      <c r="R148" s="282">
        <v>838.63</v>
      </c>
      <c r="S148" s="282">
        <v>1086484</v>
      </c>
      <c r="T148" s="282">
        <v>24000</v>
      </c>
      <c r="U148" s="283">
        <v>1536570</v>
      </c>
      <c r="X148" s="283">
        <v>650597.23</v>
      </c>
      <c r="Y148" s="283">
        <v>149664.48000000001</v>
      </c>
      <c r="Z148" s="283">
        <v>967.28</v>
      </c>
    </row>
    <row r="149" spans="1:26" x14ac:dyDescent="0.2">
      <c r="A149" s="279" t="s">
        <v>2146</v>
      </c>
      <c r="B149" s="280">
        <v>427805.16</v>
      </c>
      <c r="C149" s="280">
        <v>0</v>
      </c>
      <c r="D149" s="280">
        <v>43695.03</v>
      </c>
      <c r="F149" s="278">
        <v>1533703.05</v>
      </c>
      <c r="G149" s="278">
        <v>71842.17</v>
      </c>
      <c r="N149" s="278">
        <v>605433.22</v>
      </c>
      <c r="P149" s="282">
        <v>1185478.8799999999</v>
      </c>
      <c r="Q149" s="282">
        <v>13000</v>
      </c>
      <c r="R149" s="282">
        <v>366.27</v>
      </c>
      <c r="S149" s="282">
        <v>357672</v>
      </c>
      <c r="U149" s="283">
        <v>634160</v>
      </c>
      <c r="X149" s="283">
        <v>461327.65</v>
      </c>
      <c r="Y149" s="283">
        <v>147154.32</v>
      </c>
      <c r="Z149" s="283">
        <v>967.28</v>
      </c>
    </row>
    <row r="150" spans="1:26" x14ac:dyDescent="0.2">
      <c r="A150" s="279" t="s">
        <v>2147</v>
      </c>
      <c r="B150" s="280">
        <v>888646.45</v>
      </c>
      <c r="C150" s="280">
        <v>17780</v>
      </c>
      <c r="D150" s="280">
        <v>83167.210000000006</v>
      </c>
      <c r="F150" s="278">
        <v>1082380.04</v>
      </c>
      <c r="G150" s="278">
        <v>35341.379999999997</v>
      </c>
      <c r="N150" s="278">
        <v>698047.3</v>
      </c>
      <c r="P150" s="282">
        <v>1460388.58</v>
      </c>
      <c r="Q150" s="282">
        <v>17780</v>
      </c>
      <c r="R150" s="282">
        <v>483.31</v>
      </c>
      <c r="S150" s="282">
        <v>1016852</v>
      </c>
      <c r="T150" s="282">
        <v>24000</v>
      </c>
      <c r="U150" s="283">
        <v>1275919</v>
      </c>
      <c r="X150" s="283">
        <v>369562.34</v>
      </c>
      <c r="Y150" s="283">
        <v>97031.44</v>
      </c>
      <c r="Z150" s="283">
        <v>1182.3499999999999</v>
      </c>
    </row>
    <row r="151" spans="1:26" x14ac:dyDescent="0.2">
      <c r="A151" s="279" t="s">
        <v>2148</v>
      </c>
      <c r="B151" s="280">
        <v>416112.76</v>
      </c>
      <c r="C151" s="280">
        <v>0</v>
      </c>
      <c r="D151" s="280">
        <v>51688.42</v>
      </c>
      <c r="F151" s="278">
        <v>1091913.3400000001</v>
      </c>
      <c r="G151" s="278">
        <v>79007.69</v>
      </c>
      <c r="K151" s="281">
        <v>850.33</v>
      </c>
      <c r="N151" s="278">
        <v>399608.02</v>
      </c>
      <c r="P151" s="282">
        <v>934820.2</v>
      </c>
      <c r="Q151" s="282">
        <v>50000</v>
      </c>
      <c r="R151" s="282">
        <v>243.55</v>
      </c>
      <c r="S151" s="282">
        <v>261240</v>
      </c>
      <c r="T151" s="282">
        <v>24000</v>
      </c>
      <c r="U151" s="283">
        <v>531939</v>
      </c>
      <c r="X151" s="283">
        <v>372008.13</v>
      </c>
      <c r="Y151" s="283">
        <v>88941.31</v>
      </c>
      <c r="Z151" s="283">
        <v>967.28</v>
      </c>
    </row>
    <row r="152" spans="1:26" x14ac:dyDescent="0.2">
      <c r="A152" s="279" t="s">
        <v>2149</v>
      </c>
      <c r="B152" s="280">
        <v>421986.43</v>
      </c>
      <c r="C152" s="280">
        <v>0</v>
      </c>
      <c r="D152" s="280">
        <v>78869.61</v>
      </c>
      <c r="F152" s="278">
        <v>78148.45</v>
      </c>
      <c r="G152" s="278">
        <v>114585.89</v>
      </c>
      <c r="K152" s="281">
        <v>0</v>
      </c>
      <c r="N152" s="278">
        <v>1677902.08</v>
      </c>
      <c r="P152" s="282">
        <v>1541021.95</v>
      </c>
      <c r="Q152" s="282">
        <v>85000</v>
      </c>
      <c r="R152" s="282">
        <v>250.94</v>
      </c>
      <c r="S152" s="282">
        <v>537348</v>
      </c>
      <c r="T152" s="282">
        <v>12000</v>
      </c>
      <c r="U152" s="283">
        <v>1173348</v>
      </c>
      <c r="X152" s="283">
        <v>443122.49</v>
      </c>
      <c r="Y152" s="283">
        <v>75843.92</v>
      </c>
      <c r="Z152" s="283">
        <v>2382.35</v>
      </c>
    </row>
    <row r="153" spans="1:26" x14ac:dyDescent="0.2">
      <c r="A153" s="279" t="s">
        <v>2150</v>
      </c>
      <c r="B153" s="280">
        <v>471971.23</v>
      </c>
      <c r="C153" s="280">
        <v>0</v>
      </c>
      <c r="D153" s="280">
        <v>105912.8</v>
      </c>
      <c r="F153" s="278">
        <v>760843.17</v>
      </c>
      <c r="G153" s="278">
        <v>96909.79</v>
      </c>
      <c r="N153" s="278">
        <v>511906.95</v>
      </c>
      <c r="P153" s="282">
        <v>1922706.11</v>
      </c>
      <c r="Q153" s="282">
        <v>71200</v>
      </c>
      <c r="R153" s="282">
        <v>508.74</v>
      </c>
      <c r="S153" s="282">
        <v>1357784</v>
      </c>
      <c r="T153" s="282">
        <v>36000</v>
      </c>
      <c r="U153" s="283">
        <v>2040380</v>
      </c>
      <c r="X153" s="283">
        <v>813033.82</v>
      </c>
      <c r="Y153" s="283">
        <v>104239.25</v>
      </c>
      <c r="Z153" s="283">
        <v>1182.3499999999999</v>
      </c>
    </row>
    <row r="154" spans="1:26" x14ac:dyDescent="0.2">
      <c r="A154" s="279" t="s">
        <v>2151</v>
      </c>
      <c r="B154" s="280">
        <v>1065520.8899999999</v>
      </c>
      <c r="C154" s="280">
        <v>0</v>
      </c>
      <c r="D154" s="280">
        <v>86154.96</v>
      </c>
      <c r="F154" s="278">
        <v>709958.67</v>
      </c>
      <c r="G154" s="278">
        <v>143877.17000000001</v>
      </c>
      <c r="K154" s="281">
        <v>111.5</v>
      </c>
      <c r="N154" s="278">
        <v>3252587.34</v>
      </c>
      <c r="P154" s="282">
        <v>1778856.36</v>
      </c>
      <c r="Q154" s="282">
        <v>161500</v>
      </c>
      <c r="R154" s="282">
        <v>1046.2</v>
      </c>
      <c r="S154" s="282">
        <v>996452</v>
      </c>
      <c r="T154" s="282">
        <v>24000</v>
      </c>
      <c r="U154" s="283">
        <v>1418647</v>
      </c>
      <c r="X154" s="283">
        <v>827357</v>
      </c>
      <c r="Y154" s="283">
        <v>170084.56</v>
      </c>
      <c r="Z154" s="283">
        <v>967.28</v>
      </c>
    </row>
    <row r="155" spans="1:26" x14ac:dyDescent="0.2">
      <c r="A155" s="279" t="s">
        <v>2196</v>
      </c>
      <c r="B155" s="280">
        <v>614316.65</v>
      </c>
      <c r="C155" s="280">
        <v>0</v>
      </c>
      <c r="D155" s="280">
        <v>132102.39999999999</v>
      </c>
      <c r="F155" s="278">
        <v>1533876.75</v>
      </c>
      <c r="G155" s="278">
        <v>30054.959999999999</v>
      </c>
      <c r="N155" s="278">
        <v>2705484.32</v>
      </c>
      <c r="P155" s="282">
        <v>1456823.23</v>
      </c>
      <c r="R155" s="282">
        <v>1306.8</v>
      </c>
      <c r="S155" s="282">
        <v>892036</v>
      </c>
      <c r="T155" s="282">
        <v>12000</v>
      </c>
      <c r="U155" s="283">
        <v>1434541</v>
      </c>
      <c r="X155" s="283">
        <v>691024.05</v>
      </c>
      <c r="Y155" s="283">
        <v>101395.49</v>
      </c>
      <c r="Z155" s="283">
        <v>967.28</v>
      </c>
    </row>
    <row r="156" spans="1:26" x14ac:dyDescent="0.2">
      <c r="A156" s="279" t="s">
        <v>2152</v>
      </c>
      <c r="B156" s="280">
        <v>724687.75</v>
      </c>
      <c r="C156" s="280">
        <v>0</v>
      </c>
      <c r="D156" s="280">
        <v>65676.28</v>
      </c>
      <c r="F156" s="278">
        <v>664132.72</v>
      </c>
      <c r="G156" s="278">
        <v>644970.05000000005</v>
      </c>
      <c r="I156" s="281">
        <v>17932.5</v>
      </c>
      <c r="M156" s="278">
        <v>3450.4</v>
      </c>
      <c r="N156" s="278">
        <v>1733406.94</v>
      </c>
      <c r="P156" s="282">
        <v>1034854.62</v>
      </c>
      <c r="Q156" s="282">
        <v>370000</v>
      </c>
      <c r="R156" s="282">
        <v>397.21</v>
      </c>
      <c r="S156" s="282">
        <v>1294080</v>
      </c>
      <c r="T156" s="282">
        <v>350</v>
      </c>
      <c r="U156" s="283">
        <v>1547760</v>
      </c>
      <c r="X156" s="283">
        <v>463315.72</v>
      </c>
      <c r="Y156" s="283">
        <v>229194.26</v>
      </c>
    </row>
    <row r="157" spans="1:26" x14ac:dyDescent="0.2">
      <c r="A157" s="279" t="s">
        <v>2153</v>
      </c>
      <c r="B157" s="280">
        <v>524590.42000000004</v>
      </c>
      <c r="C157" s="280">
        <v>0</v>
      </c>
      <c r="D157" s="280">
        <v>36605.550000000003</v>
      </c>
      <c r="F157" s="278">
        <v>357983.32</v>
      </c>
      <c r="G157" s="278">
        <v>28249.1</v>
      </c>
      <c r="I157" s="281">
        <v>15412.5</v>
      </c>
      <c r="M157" s="278">
        <v>-12995.5</v>
      </c>
      <c r="N157" s="278">
        <v>1890457.72</v>
      </c>
      <c r="P157" s="282">
        <v>836599.62</v>
      </c>
      <c r="Q157" s="282">
        <v>135000</v>
      </c>
      <c r="R157" s="282">
        <v>370.48</v>
      </c>
      <c r="S157" s="282">
        <v>452000</v>
      </c>
      <c r="U157" s="283">
        <v>631001</v>
      </c>
      <c r="X157" s="283">
        <v>347806.59</v>
      </c>
      <c r="Y157" s="283">
        <v>101876.25</v>
      </c>
      <c r="Z157" s="283">
        <v>16200</v>
      </c>
    </row>
    <row r="158" spans="1:26" x14ac:dyDescent="0.2">
      <c r="A158" s="279" t="s">
        <v>2154</v>
      </c>
      <c r="B158" s="280">
        <v>984298.08</v>
      </c>
      <c r="C158" s="280">
        <v>0</v>
      </c>
      <c r="D158" s="280">
        <v>88525.32</v>
      </c>
      <c r="F158" s="278">
        <v>2360223.3199999998</v>
      </c>
      <c r="G158" s="278">
        <v>39454.1</v>
      </c>
      <c r="I158" s="281">
        <v>19972.5</v>
      </c>
      <c r="M158" s="278">
        <v>1642</v>
      </c>
      <c r="N158" s="278">
        <v>715300.29</v>
      </c>
      <c r="P158" s="282">
        <v>1214553.79</v>
      </c>
      <c r="Q158" s="282">
        <v>163020</v>
      </c>
      <c r="R158" s="282">
        <v>836.63</v>
      </c>
      <c r="S158" s="282">
        <v>830880</v>
      </c>
      <c r="U158" s="283">
        <v>1110730</v>
      </c>
      <c r="X158" s="283">
        <v>485969.11</v>
      </c>
      <c r="Y158" s="283">
        <v>187281.7</v>
      </c>
      <c r="Z158" s="283">
        <v>2.1</v>
      </c>
    </row>
    <row r="159" spans="1:26" x14ac:dyDescent="0.2">
      <c r="A159" s="279" t="s">
        <v>2155</v>
      </c>
      <c r="B159" s="280">
        <v>958364.84</v>
      </c>
      <c r="C159" s="280">
        <v>0</v>
      </c>
      <c r="D159" s="280">
        <v>63985.22</v>
      </c>
      <c r="F159" s="278">
        <v>394420.96</v>
      </c>
      <c r="G159" s="278">
        <v>67040.08</v>
      </c>
      <c r="I159" s="281">
        <v>15902</v>
      </c>
      <c r="K159" s="281">
        <v>5.9</v>
      </c>
      <c r="N159" s="278">
        <v>1595931.52</v>
      </c>
      <c r="P159" s="282">
        <v>1020262.61</v>
      </c>
      <c r="Q159" s="282">
        <v>470000</v>
      </c>
      <c r="R159" s="282">
        <v>1566.09</v>
      </c>
      <c r="S159" s="282">
        <v>545920</v>
      </c>
      <c r="T159" s="282">
        <v>1600</v>
      </c>
      <c r="U159" s="283">
        <v>807313</v>
      </c>
      <c r="X159" s="283">
        <v>423294.99</v>
      </c>
      <c r="Y159" s="283">
        <v>93706.99</v>
      </c>
      <c r="Z159" s="283">
        <v>103500.05</v>
      </c>
    </row>
    <row r="160" spans="1:26" x14ac:dyDescent="0.2">
      <c r="A160" s="279" t="s">
        <v>2156</v>
      </c>
      <c r="B160" s="280">
        <v>504818.23</v>
      </c>
      <c r="C160" s="280">
        <v>0</v>
      </c>
      <c r="D160" s="280">
        <v>45780.3</v>
      </c>
      <c r="F160" s="278">
        <v>339264.49</v>
      </c>
      <c r="G160" s="278">
        <v>163797.42000000001</v>
      </c>
      <c r="I160" s="281">
        <v>112500.5</v>
      </c>
      <c r="N160" s="278">
        <v>2218013.29</v>
      </c>
      <c r="P160" s="282">
        <v>1403853.14</v>
      </c>
      <c r="R160" s="282">
        <v>606.26</v>
      </c>
      <c r="S160" s="282">
        <v>1321975</v>
      </c>
      <c r="T160" s="282">
        <v>12897.94</v>
      </c>
      <c r="U160" s="283">
        <v>1614911</v>
      </c>
      <c r="X160" s="283">
        <v>485162.86</v>
      </c>
      <c r="Y160" s="283">
        <v>71391.34</v>
      </c>
    </row>
    <row r="161" spans="1:26" x14ac:dyDescent="0.2">
      <c r="A161" s="279" t="s">
        <v>2157</v>
      </c>
      <c r="B161" s="280">
        <v>510148.37</v>
      </c>
      <c r="C161" s="280">
        <v>0</v>
      </c>
      <c r="D161" s="280">
        <v>36861.81</v>
      </c>
      <c r="F161" s="278">
        <v>131434.56</v>
      </c>
      <c r="G161" s="278">
        <v>887495.45</v>
      </c>
      <c r="M161" s="278">
        <v>-117382.42</v>
      </c>
      <c r="N161" s="278">
        <v>1904185.77</v>
      </c>
      <c r="P161" s="282">
        <v>2571037.86</v>
      </c>
      <c r="R161" s="282">
        <v>393.29</v>
      </c>
      <c r="S161" s="282">
        <v>1675449</v>
      </c>
      <c r="U161" s="283">
        <v>2196829</v>
      </c>
      <c r="X161" s="283">
        <v>734759.63</v>
      </c>
      <c r="Y161" s="283">
        <v>96626.57</v>
      </c>
    </row>
    <row r="162" spans="1:26" x14ac:dyDescent="0.2">
      <c r="A162" s="279" t="s">
        <v>2158</v>
      </c>
      <c r="B162" s="280">
        <v>562786.51</v>
      </c>
      <c r="C162" s="280">
        <v>0</v>
      </c>
      <c r="D162" s="280">
        <v>18498.47</v>
      </c>
      <c r="F162" s="278">
        <v>412338.05</v>
      </c>
      <c r="G162" s="278">
        <v>886357.96</v>
      </c>
      <c r="K162" s="281">
        <v>6.85</v>
      </c>
      <c r="N162" s="278">
        <v>2050038.21</v>
      </c>
      <c r="P162" s="282">
        <v>2349425.21</v>
      </c>
      <c r="Q162" s="282">
        <v>134785</v>
      </c>
      <c r="R162" s="282">
        <v>252.95</v>
      </c>
      <c r="S162" s="282">
        <v>1117323.44</v>
      </c>
      <c r="T162" s="282">
        <v>12897.94</v>
      </c>
      <c r="U162" s="283">
        <v>1563593.44</v>
      </c>
      <c r="X162" s="283">
        <v>521422.17</v>
      </c>
      <c r="Y162" s="283">
        <v>106879.27</v>
      </c>
      <c r="Z162" s="283">
        <v>0.13</v>
      </c>
    </row>
    <row r="163" spans="1:26" x14ac:dyDescent="0.2">
      <c r="A163" s="279" t="s">
        <v>2159</v>
      </c>
      <c r="B163" s="280">
        <v>913413.34</v>
      </c>
      <c r="C163" s="280">
        <v>0</v>
      </c>
      <c r="D163" s="280">
        <v>48079.89</v>
      </c>
      <c r="F163" s="278">
        <v>2203237.33</v>
      </c>
      <c r="G163" s="278">
        <v>286086.75</v>
      </c>
      <c r="K163" s="281">
        <v>10000</v>
      </c>
      <c r="N163" s="278">
        <v>345682.71</v>
      </c>
      <c r="P163" s="282">
        <v>1567772.33</v>
      </c>
      <c r="R163" s="282">
        <v>664.61</v>
      </c>
      <c r="S163" s="282">
        <v>1350454</v>
      </c>
      <c r="U163" s="283">
        <v>1994646</v>
      </c>
      <c r="X163" s="283">
        <v>302094.52</v>
      </c>
      <c r="Y163" s="283">
        <v>277299.08</v>
      </c>
    </row>
    <row r="164" spans="1:26" x14ac:dyDescent="0.2">
      <c r="A164" s="279" t="s">
        <v>2160</v>
      </c>
      <c r="B164" s="280">
        <v>1336935.69</v>
      </c>
      <c r="C164" s="280">
        <v>0</v>
      </c>
      <c r="D164" s="280">
        <v>44586.92</v>
      </c>
      <c r="F164" s="278">
        <v>983735.29</v>
      </c>
      <c r="G164" s="278">
        <v>101875.5</v>
      </c>
      <c r="H164" s="281">
        <v>2400</v>
      </c>
      <c r="I164" s="281">
        <v>5400</v>
      </c>
      <c r="K164" s="281">
        <v>0</v>
      </c>
      <c r="M164" s="278">
        <v>0</v>
      </c>
      <c r="N164" s="278">
        <v>633085.80000000005</v>
      </c>
      <c r="P164" s="282">
        <v>1061684.82</v>
      </c>
      <c r="Q164" s="282">
        <v>149500</v>
      </c>
      <c r="R164" s="282">
        <v>2076.31</v>
      </c>
      <c r="S164" s="282">
        <v>701920</v>
      </c>
      <c r="T164" s="282">
        <v>25750</v>
      </c>
      <c r="U164" s="283">
        <v>1054585</v>
      </c>
      <c r="X164" s="283">
        <v>329472.07</v>
      </c>
      <c r="Y164" s="283">
        <v>83106.16</v>
      </c>
      <c r="Z164" s="283">
        <v>53300</v>
      </c>
    </row>
    <row r="165" spans="1:26" x14ac:dyDescent="0.2">
      <c r="A165" s="279" t="s">
        <v>2161</v>
      </c>
      <c r="B165" s="280">
        <v>1084860.8999999999</v>
      </c>
      <c r="C165" s="280">
        <v>0</v>
      </c>
      <c r="D165" s="280">
        <v>39039.06</v>
      </c>
      <c r="F165" s="278">
        <v>135404.76999999999</v>
      </c>
      <c r="G165" s="278">
        <v>166114.89000000001</v>
      </c>
      <c r="I165" s="281">
        <v>21912.5</v>
      </c>
      <c r="K165" s="281">
        <v>0</v>
      </c>
      <c r="N165" s="278">
        <v>1315994.6399999999</v>
      </c>
      <c r="P165" s="282">
        <v>1317928.48</v>
      </c>
      <c r="R165" s="282">
        <v>1916.62</v>
      </c>
      <c r="S165" s="282">
        <v>863880</v>
      </c>
      <c r="T165" s="282">
        <v>26500</v>
      </c>
      <c r="U165" s="283">
        <v>1321290</v>
      </c>
      <c r="X165" s="283">
        <v>543588.06000000006</v>
      </c>
      <c r="Y165" s="283">
        <v>75082.240000000005</v>
      </c>
    </row>
    <row r="166" spans="1:26" x14ac:dyDescent="0.2">
      <c r="A166" s="279" t="s">
        <v>2162</v>
      </c>
      <c r="B166" s="280">
        <v>648195.71</v>
      </c>
      <c r="C166" s="280">
        <v>0</v>
      </c>
      <c r="D166" s="280">
        <v>43686.720000000001</v>
      </c>
      <c r="F166" s="278">
        <v>132268.6</v>
      </c>
      <c r="G166" s="278">
        <v>269194.05</v>
      </c>
      <c r="H166" s="281">
        <v>4500</v>
      </c>
      <c r="K166" s="281">
        <v>43.28</v>
      </c>
      <c r="N166" s="278">
        <v>1954472.19</v>
      </c>
      <c r="P166" s="282">
        <v>1612659.92</v>
      </c>
      <c r="Q166" s="282">
        <v>154044</v>
      </c>
      <c r="R166" s="282">
        <v>1032</v>
      </c>
      <c r="S166" s="282">
        <v>701840</v>
      </c>
      <c r="T166" s="282">
        <v>3000</v>
      </c>
      <c r="U166" s="283">
        <v>1176240</v>
      </c>
      <c r="X166" s="283">
        <v>640239.77</v>
      </c>
      <c r="Y166" s="283">
        <v>543831.68000000005</v>
      </c>
    </row>
    <row r="167" spans="1:26" x14ac:dyDescent="0.2">
      <c r="A167" s="279" t="s">
        <v>2163</v>
      </c>
      <c r="B167" s="280">
        <v>725065.48</v>
      </c>
      <c r="C167" s="280">
        <v>0</v>
      </c>
      <c r="D167" s="280">
        <v>34618.400000000001</v>
      </c>
      <c r="F167" s="278">
        <v>587533.12</v>
      </c>
      <c r="G167" s="278">
        <v>58226.61</v>
      </c>
      <c r="H167" s="281">
        <v>6000</v>
      </c>
      <c r="I167" s="281">
        <v>16895.560000000001</v>
      </c>
      <c r="K167" s="281">
        <v>200.13</v>
      </c>
      <c r="N167" s="278">
        <v>1659140.58</v>
      </c>
      <c r="P167" s="282">
        <v>1089040.98</v>
      </c>
      <c r="R167" s="282">
        <v>1107.17</v>
      </c>
      <c r="S167" s="282">
        <v>1354800</v>
      </c>
      <c r="T167" s="282">
        <v>21000</v>
      </c>
      <c r="U167" s="283">
        <v>1691836</v>
      </c>
      <c r="X167" s="283">
        <v>448628.36</v>
      </c>
      <c r="Y167" s="283">
        <v>96577.68</v>
      </c>
    </row>
    <row r="168" spans="1:26" x14ac:dyDescent="0.2">
      <c r="A168" s="279" t="s">
        <v>2164</v>
      </c>
      <c r="B168" s="280">
        <v>492234.99</v>
      </c>
      <c r="C168" s="280">
        <v>0</v>
      </c>
      <c r="D168" s="280">
        <v>88678.94</v>
      </c>
      <c r="F168" s="278">
        <v>593531.72</v>
      </c>
      <c r="G168" s="278">
        <v>168622.61</v>
      </c>
      <c r="H168" s="281">
        <v>20000</v>
      </c>
      <c r="I168" s="281">
        <v>7627.5</v>
      </c>
      <c r="M168" s="278">
        <v>7821</v>
      </c>
      <c r="N168" s="278">
        <v>3430123.36</v>
      </c>
      <c r="P168" s="282">
        <v>1329681.3400000001</v>
      </c>
      <c r="Q168" s="282">
        <v>159900</v>
      </c>
      <c r="R168" s="282">
        <v>758.45</v>
      </c>
      <c r="S168" s="282">
        <v>1643600</v>
      </c>
      <c r="T168" s="282">
        <v>84900</v>
      </c>
      <c r="U168" s="283">
        <v>2092010</v>
      </c>
      <c r="X168" s="283">
        <v>534605.18999999994</v>
      </c>
      <c r="Y168" s="283">
        <v>169891.89</v>
      </c>
    </row>
    <row r="169" spans="1:26" x14ac:dyDescent="0.2">
      <c r="A169" s="279" t="s">
        <v>2165</v>
      </c>
      <c r="B169" s="280">
        <v>650585.79</v>
      </c>
      <c r="C169" s="280">
        <v>0</v>
      </c>
      <c r="D169" s="280">
        <v>73205.09</v>
      </c>
      <c r="F169" s="278">
        <v>418500.32</v>
      </c>
      <c r="G169" s="278">
        <v>112149.73</v>
      </c>
      <c r="K169" s="281">
        <v>1046.77</v>
      </c>
      <c r="M169" s="278">
        <v>-11100</v>
      </c>
      <c r="N169" s="278">
        <v>2074034.47</v>
      </c>
      <c r="P169" s="282">
        <v>1040881.12</v>
      </c>
      <c r="R169" s="282">
        <v>1014.81</v>
      </c>
      <c r="S169" s="282">
        <v>410920</v>
      </c>
      <c r="U169" s="283">
        <v>926280</v>
      </c>
      <c r="X169" s="283">
        <v>289265.46000000002</v>
      </c>
      <c r="Y169" s="283">
        <v>24649.08</v>
      </c>
    </row>
    <row r="170" spans="1:26" x14ac:dyDescent="0.2">
      <c r="A170" s="279" t="s">
        <v>2166</v>
      </c>
      <c r="B170" s="280">
        <v>912870.40000000002</v>
      </c>
      <c r="C170" s="280">
        <v>0</v>
      </c>
      <c r="D170" s="280">
        <v>67041.48</v>
      </c>
      <c r="F170" s="278">
        <v>284112.55</v>
      </c>
      <c r="G170" s="278">
        <v>31891.119999999999</v>
      </c>
      <c r="K170" s="281">
        <v>141188.18</v>
      </c>
      <c r="M170" s="278">
        <v>-42434.46</v>
      </c>
      <c r="N170" s="278">
        <v>2188176.4900000002</v>
      </c>
      <c r="P170" s="282">
        <v>1928238.45</v>
      </c>
      <c r="Q170" s="282">
        <v>165000</v>
      </c>
      <c r="R170" s="282">
        <v>27.8</v>
      </c>
      <c r="S170" s="282">
        <v>708920</v>
      </c>
      <c r="U170" s="283">
        <v>1408010</v>
      </c>
      <c r="X170" s="283">
        <v>669662.55000000005</v>
      </c>
      <c r="Y170" s="283">
        <v>95810.79</v>
      </c>
    </row>
    <row r="171" spans="1:26" x14ac:dyDescent="0.2">
      <c r="A171" s="279" t="s">
        <v>2167</v>
      </c>
      <c r="B171" s="280">
        <v>627619.18999999994</v>
      </c>
      <c r="C171" s="280">
        <v>0</v>
      </c>
      <c r="D171" s="280">
        <v>108069.45</v>
      </c>
      <c r="F171" s="278">
        <v>511311.76</v>
      </c>
      <c r="G171" s="278">
        <v>705235.24</v>
      </c>
      <c r="K171" s="281">
        <v>4459</v>
      </c>
      <c r="M171" s="278">
        <v>-65</v>
      </c>
      <c r="N171" s="278">
        <v>1890317.34</v>
      </c>
      <c r="P171" s="282">
        <v>1710910.2</v>
      </c>
      <c r="Q171" s="282">
        <v>90000</v>
      </c>
      <c r="R171" s="282">
        <v>1124</v>
      </c>
      <c r="S171" s="282">
        <v>846628</v>
      </c>
      <c r="U171" s="283">
        <v>1260228</v>
      </c>
      <c r="X171" s="283">
        <v>933955.12</v>
      </c>
      <c r="Y171" s="283">
        <v>82519.539999999994</v>
      </c>
    </row>
    <row r="172" spans="1:26" x14ac:dyDescent="0.2">
      <c r="A172" s="279" t="s">
        <v>2168</v>
      </c>
      <c r="B172" s="280">
        <v>699736.56</v>
      </c>
      <c r="C172" s="280">
        <v>0</v>
      </c>
      <c r="D172" s="280">
        <v>40119.089999999997</v>
      </c>
      <c r="F172" s="278">
        <v>358311.95</v>
      </c>
      <c r="G172" s="278">
        <v>185503.13</v>
      </c>
      <c r="K172" s="281">
        <v>183958.65</v>
      </c>
      <c r="M172" s="278">
        <v>-2270</v>
      </c>
      <c r="N172" s="278">
        <v>2400624.13</v>
      </c>
      <c r="P172" s="282">
        <v>1287550.3</v>
      </c>
      <c r="R172" s="282">
        <v>1018.68</v>
      </c>
      <c r="S172" s="282">
        <v>1353546</v>
      </c>
      <c r="U172" s="283">
        <v>1782266</v>
      </c>
      <c r="W172" s="283">
        <v>4874</v>
      </c>
      <c r="X172" s="283">
        <v>542481.23</v>
      </c>
      <c r="Y172" s="283">
        <v>127447.28</v>
      </c>
    </row>
    <row r="173" spans="1:26" x14ac:dyDescent="0.2">
      <c r="A173" s="279" t="s">
        <v>2169</v>
      </c>
      <c r="B173" s="280">
        <v>1136724.8700000001</v>
      </c>
      <c r="C173" s="280">
        <v>0</v>
      </c>
      <c r="D173" s="280">
        <v>21618.23</v>
      </c>
      <c r="F173" s="278">
        <v>732603</v>
      </c>
      <c r="G173" s="278">
        <v>549397.43999999994</v>
      </c>
      <c r="K173" s="281">
        <v>12920.34</v>
      </c>
      <c r="M173" s="278">
        <v>-16.899999999999999</v>
      </c>
      <c r="N173" s="278">
        <v>1658240.02</v>
      </c>
      <c r="P173" s="282">
        <v>1873934.36</v>
      </c>
      <c r="R173" s="282">
        <v>1886.21</v>
      </c>
      <c r="S173" s="282">
        <v>786570</v>
      </c>
      <c r="T173" s="282">
        <v>10</v>
      </c>
      <c r="U173" s="283">
        <v>1485418</v>
      </c>
      <c r="X173" s="283">
        <v>828335.7</v>
      </c>
      <c r="Y173" s="283">
        <v>127447.28</v>
      </c>
    </row>
    <row r="174" spans="1:26" x14ac:dyDescent="0.2">
      <c r="A174" s="279" t="s">
        <v>2170</v>
      </c>
      <c r="B174" s="280">
        <v>709493.39</v>
      </c>
      <c r="C174" s="280">
        <v>0</v>
      </c>
      <c r="D174" s="280">
        <v>50452.31</v>
      </c>
      <c r="F174" s="278">
        <v>430987.4</v>
      </c>
      <c r="G174" s="278">
        <v>74746.080000000002</v>
      </c>
      <c r="K174" s="281">
        <v>437.85</v>
      </c>
      <c r="M174" s="278">
        <v>10826.53</v>
      </c>
      <c r="N174" s="278">
        <v>2400624.13</v>
      </c>
      <c r="P174" s="282">
        <v>1910624.87</v>
      </c>
      <c r="Q174" s="282">
        <v>160825</v>
      </c>
      <c r="R174" s="282">
        <v>560.74</v>
      </c>
      <c r="S174" s="282">
        <v>795791</v>
      </c>
      <c r="U174" s="283">
        <v>1537791</v>
      </c>
      <c r="X174" s="283">
        <v>689893.63</v>
      </c>
      <c r="Y174" s="283">
        <v>70257.36</v>
      </c>
    </row>
    <row r="175" spans="1:26" x14ac:dyDescent="0.2">
      <c r="A175" s="279" t="s">
        <v>2171</v>
      </c>
      <c r="B175" s="280">
        <v>431465.89</v>
      </c>
      <c r="C175" s="280">
        <v>27480</v>
      </c>
      <c r="D175" s="280">
        <v>12802.34</v>
      </c>
      <c r="F175" s="278">
        <v>170292.98</v>
      </c>
      <c r="G175" s="278">
        <v>104713.35</v>
      </c>
      <c r="K175" s="281">
        <v>65.42</v>
      </c>
      <c r="N175" s="278">
        <v>1908740.29</v>
      </c>
      <c r="P175" s="282">
        <v>1080920.58</v>
      </c>
      <c r="R175" s="282">
        <v>2543.16</v>
      </c>
      <c r="S175" s="282">
        <v>964220</v>
      </c>
      <c r="T175" s="282">
        <v>2379.98</v>
      </c>
      <c r="U175" s="283">
        <v>1416620</v>
      </c>
      <c r="X175" s="283">
        <v>626210.41</v>
      </c>
      <c r="Y175" s="283">
        <v>113187</v>
      </c>
    </row>
    <row r="176" spans="1:26" x14ac:dyDescent="0.2">
      <c r="A176" s="279" t="s">
        <v>2172</v>
      </c>
      <c r="B176" s="280">
        <v>607228.97</v>
      </c>
      <c r="C176" s="280">
        <v>0</v>
      </c>
      <c r="D176" s="280">
        <v>15771.74</v>
      </c>
      <c r="F176" s="278">
        <v>558090.73</v>
      </c>
      <c r="G176" s="278">
        <v>146712.97</v>
      </c>
      <c r="K176" s="281">
        <v>46.83</v>
      </c>
      <c r="N176" s="278">
        <v>2036218.61</v>
      </c>
      <c r="P176" s="282">
        <v>1371879.42</v>
      </c>
      <c r="Q176" s="282">
        <v>70000</v>
      </c>
      <c r="R176" s="282">
        <v>1038.6099999999999</v>
      </c>
      <c r="S176" s="282">
        <v>1003320</v>
      </c>
      <c r="U176" s="283">
        <v>1823960</v>
      </c>
      <c r="X176" s="283">
        <v>440789.48</v>
      </c>
      <c r="Y176" s="283">
        <v>217216.4</v>
      </c>
    </row>
    <row r="177" spans="1:26" x14ac:dyDescent="0.2">
      <c r="A177" s="279" t="s">
        <v>2173</v>
      </c>
      <c r="B177" s="280">
        <v>495535.76</v>
      </c>
      <c r="C177" s="280">
        <v>0</v>
      </c>
      <c r="D177" s="280">
        <v>13140.11</v>
      </c>
      <c r="F177" s="278">
        <v>173926.34</v>
      </c>
      <c r="G177" s="278">
        <v>236809.43</v>
      </c>
      <c r="K177" s="281">
        <v>37.380000000000003</v>
      </c>
      <c r="M177" s="278">
        <v>1858.62</v>
      </c>
      <c r="N177" s="278">
        <v>2581996.2400000002</v>
      </c>
      <c r="P177" s="282">
        <v>762718.09</v>
      </c>
      <c r="Q177" s="282">
        <v>58578</v>
      </c>
      <c r="R177" s="282">
        <v>882.33</v>
      </c>
      <c r="S177" s="282">
        <v>847220</v>
      </c>
      <c r="U177" s="283">
        <v>1191020</v>
      </c>
      <c r="X177" s="283">
        <v>285629.12</v>
      </c>
      <c r="Y177" s="283">
        <v>144755.24</v>
      </c>
    </row>
    <row r="178" spans="1:26" x14ac:dyDescent="0.2">
      <c r="A178" s="279" t="s">
        <v>2174</v>
      </c>
      <c r="B178" s="280">
        <v>643114.73</v>
      </c>
      <c r="C178" s="280">
        <v>38600</v>
      </c>
      <c r="D178" s="280">
        <v>21294.04</v>
      </c>
      <c r="F178" s="278">
        <v>267395.65000000002</v>
      </c>
      <c r="G178" s="278">
        <v>177918.89</v>
      </c>
      <c r="K178" s="281">
        <v>65.42</v>
      </c>
      <c r="N178" s="278">
        <v>1442473.15</v>
      </c>
      <c r="P178" s="282">
        <v>1167864.82</v>
      </c>
      <c r="Q178" s="282">
        <v>129954</v>
      </c>
      <c r="R178" s="282">
        <v>1084.3699999999999</v>
      </c>
      <c r="S178" s="282">
        <v>719440</v>
      </c>
      <c r="U178" s="283">
        <v>1291860</v>
      </c>
      <c r="X178" s="283">
        <v>466965.71</v>
      </c>
      <c r="Y178" s="283">
        <v>139742.42000000001</v>
      </c>
    </row>
    <row r="179" spans="1:26" x14ac:dyDescent="0.2">
      <c r="A179" s="279" t="s">
        <v>2175</v>
      </c>
      <c r="B179" s="280">
        <v>768448.84</v>
      </c>
      <c r="C179" s="280">
        <v>0</v>
      </c>
      <c r="D179" s="280">
        <v>9320.4599999999991</v>
      </c>
      <c r="F179" s="278">
        <v>326088.96000000002</v>
      </c>
      <c r="G179" s="278">
        <v>153038.46</v>
      </c>
      <c r="K179" s="281">
        <v>0</v>
      </c>
      <c r="N179" s="278">
        <v>1708773.29</v>
      </c>
      <c r="P179" s="282">
        <v>715667.62</v>
      </c>
      <c r="Q179" s="282">
        <v>88000</v>
      </c>
      <c r="R179" s="282">
        <v>1324.22</v>
      </c>
      <c r="S179" s="282">
        <v>757260</v>
      </c>
      <c r="U179" s="283">
        <v>1060700</v>
      </c>
      <c r="X179" s="283">
        <v>413282.98</v>
      </c>
      <c r="Y179" s="283">
        <v>136474.17000000001</v>
      </c>
    </row>
    <row r="180" spans="1:26" x14ac:dyDescent="0.2">
      <c r="A180" s="279" t="s">
        <v>2176</v>
      </c>
      <c r="B180" s="280">
        <v>499986.84</v>
      </c>
      <c r="C180" s="280">
        <v>0</v>
      </c>
      <c r="D180" s="280">
        <v>11594.67</v>
      </c>
      <c r="F180" s="278">
        <v>32911.269999999997</v>
      </c>
      <c r="G180" s="278">
        <v>129938.37</v>
      </c>
      <c r="K180" s="281">
        <v>29.8</v>
      </c>
      <c r="M180" s="278">
        <v>1311</v>
      </c>
      <c r="N180" s="278">
        <v>1572242.02</v>
      </c>
      <c r="P180" s="282">
        <v>773838.06</v>
      </c>
      <c r="Q180" s="282">
        <v>119600</v>
      </c>
      <c r="R180" s="282">
        <v>1782.97</v>
      </c>
      <c r="S180" s="282">
        <v>747020</v>
      </c>
      <c r="U180" s="283">
        <v>1077640</v>
      </c>
      <c r="X180" s="283">
        <v>344127.07</v>
      </c>
      <c r="Y180" s="283">
        <v>47708.11</v>
      </c>
    </row>
    <row r="181" spans="1:26" ht="13.5" customHeight="1" x14ac:dyDescent="0.2">
      <c r="A181" s="279" t="s">
        <v>2177</v>
      </c>
      <c r="B181" s="280">
        <v>328903.11</v>
      </c>
      <c r="C181" s="280">
        <v>54960</v>
      </c>
      <c r="D181" s="280">
        <v>15426.58</v>
      </c>
      <c r="E181" s="280">
        <v>37200</v>
      </c>
      <c r="F181" s="278">
        <v>98411.74</v>
      </c>
      <c r="G181" s="278">
        <v>195356.98</v>
      </c>
      <c r="K181" s="281">
        <v>290.61</v>
      </c>
      <c r="N181" s="278">
        <v>1286359.3700000001</v>
      </c>
      <c r="P181" s="282">
        <v>977081.58</v>
      </c>
      <c r="Q181" s="282">
        <v>67550</v>
      </c>
      <c r="R181" s="282">
        <v>893.04</v>
      </c>
      <c r="S181" s="282">
        <v>802980</v>
      </c>
      <c r="U181" s="283">
        <v>1172510</v>
      </c>
      <c r="X181" s="283">
        <v>397935.66</v>
      </c>
      <c r="Y181" s="283">
        <v>66771.520000000004</v>
      </c>
    </row>
    <row r="182" spans="1:26" x14ac:dyDescent="0.2">
      <c r="A182" s="279" t="s">
        <v>2178</v>
      </c>
      <c r="B182" s="280">
        <v>487063.69</v>
      </c>
      <c r="C182" s="280">
        <v>28235.14</v>
      </c>
      <c r="D182" s="280">
        <v>69802.289999999994</v>
      </c>
      <c r="F182" s="278">
        <v>263173.89</v>
      </c>
      <c r="G182" s="278">
        <v>125300.9</v>
      </c>
      <c r="H182" s="281">
        <v>46309.47</v>
      </c>
      <c r="I182" s="281">
        <v>9619.06</v>
      </c>
      <c r="J182" s="281">
        <v>1107</v>
      </c>
      <c r="M182" s="278">
        <v>2696</v>
      </c>
      <c r="N182" s="278">
        <v>1621669.25</v>
      </c>
      <c r="P182" s="282">
        <v>572655.72</v>
      </c>
      <c r="R182" s="282">
        <v>805.24</v>
      </c>
      <c r="S182" s="282">
        <v>458020</v>
      </c>
      <c r="T182" s="282">
        <v>174005.4</v>
      </c>
      <c r="U182" s="283">
        <v>697861</v>
      </c>
      <c r="X182" s="283">
        <v>263801.58</v>
      </c>
      <c r="Y182" s="283">
        <v>64071.51</v>
      </c>
      <c r="Z182" s="283">
        <v>102.46</v>
      </c>
    </row>
    <row r="183" spans="1:26" x14ac:dyDescent="0.2">
      <c r="A183" s="279" t="s">
        <v>2179</v>
      </c>
      <c r="B183" s="280">
        <v>248290.9</v>
      </c>
      <c r="C183" s="280">
        <v>10000</v>
      </c>
      <c r="D183" s="280">
        <v>69199.61</v>
      </c>
      <c r="F183" s="278">
        <v>389753.15</v>
      </c>
      <c r="G183" s="278">
        <v>103561.36</v>
      </c>
      <c r="H183" s="281">
        <v>46760</v>
      </c>
      <c r="N183" s="278">
        <v>2143817.25</v>
      </c>
      <c r="P183" s="282">
        <v>1077532.06</v>
      </c>
      <c r="R183" s="282">
        <v>439.86</v>
      </c>
      <c r="S183" s="282">
        <v>949320</v>
      </c>
      <c r="T183" s="282">
        <v>80385</v>
      </c>
      <c r="U183" s="283">
        <v>1310280</v>
      </c>
      <c r="X183" s="283">
        <v>455182.59</v>
      </c>
      <c r="Y183" s="283">
        <v>102774.23</v>
      </c>
    </row>
    <row r="184" spans="1:26" x14ac:dyDescent="0.2">
      <c r="A184" s="279" t="s">
        <v>2180</v>
      </c>
      <c r="B184" s="280">
        <v>551334.16</v>
      </c>
      <c r="C184" s="280">
        <v>20247.95</v>
      </c>
      <c r="D184" s="280">
        <v>38173.01</v>
      </c>
      <c r="F184" s="278">
        <v>2401752.11</v>
      </c>
      <c r="G184" s="278">
        <v>181064.84</v>
      </c>
      <c r="H184" s="281">
        <v>26155</v>
      </c>
      <c r="N184" s="278">
        <v>309335.96999999997</v>
      </c>
      <c r="P184" s="282">
        <v>651259.21</v>
      </c>
      <c r="R184" s="282">
        <v>23.29</v>
      </c>
      <c r="S184" s="282">
        <v>668360</v>
      </c>
      <c r="T184" s="282">
        <v>126600</v>
      </c>
      <c r="U184" s="283">
        <v>902470</v>
      </c>
      <c r="X184" s="283">
        <v>246679.8</v>
      </c>
      <c r="Y184" s="283">
        <v>113394.27</v>
      </c>
    </row>
    <row r="185" spans="1:26" x14ac:dyDescent="0.2">
      <c r="A185" s="279" t="s">
        <v>2181</v>
      </c>
      <c r="B185" s="280">
        <v>206586.08</v>
      </c>
      <c r="C185" s="280">
        <v>46190.14</v>
      </c>
      <c r="D185" s="280">
        <v>40837.629999999997</v>
      </c>
      <c r="F185" s="278">
        <v>127569.56</v>
      </c>
      <c r="G185" s="278">
        <v>96228.34</v>
      </c>
      <c r="H185" s="281">
        <v>12300</v>
      </c>
      <c r="I185" s="281">
        <v>53537</v>
      </c>
      <c r="K185" s="281">
        <v>7750</v>
      </c>
      <c r="N185" s="278">
        <v>1558084.6</v>
      </c>
      <c r="P185" s="282">
        <v>691423.96</v>
      </c>
      <c r="Q185" s="282">
        <v>25000</v>
      </c>
      <c r="R185" s="282">
        <v>283.3</v>
      </c>
      <c r="S185" s="282">
        <v>450540</v>
      </c>
      <c r="T185" s="282">
        <v>95292.99</v>
      </c>
      <c r="U185" s="283">
        <v>746740</v>
      </c>
      <c r="X185" s="283">
        <v>477943.84</v>
      </c>
      <c r="Y185" s="283">
        <v>92973.29</v>
      </c>
    </row>
    <row r="186" spans="1:26" x14ac:dyDescent="0.2">
      <c r="A186" s="279" t="s">
        <v>2182</v>
      </c>
      <c r="B186" s="280">
        <v>484251.11</v>
      </c>
      <c r="C186" s="280">
        <v>8434.15</v>
      </c>
      <c r="D186" s="280">
        <v>47434.74</v>
      </c>
      <c r="F186" s="278">
        <v>410443.77</v>
      </c>
      <c r="G186" s="278">
        <v>281484.15999999997</v>
      </c>
      <c r="H186" s="281">
        <v>300</v>
      </c>
      <c r="M186" s="278">
        <v>20571.91</v>
      </c>
      <c r="N186" s="278">
        <v>1939631.19</v>
      </c>
      <c r="P186" s="282">
        <v>1235683.6000000001</v>
      </c>
      <c r="Q186" s="282">
        <v>30000</v>
      </c>
      <c r="R186" s="282">
        <v>730.31</v>
      </c>
      <c r="S186" s="282">
        <v>776910</v>
      </c>
      <c r="T186" s="282">
        <v>164766</v>
      </c>
      <c r="U186" s="283">
        <v>1346230</v>
      </c>
      <c r="X186" s="283">
        <v>465851.03</v>
      </c>
      <c r="Y186" s="283">
        <v>186303.53</v>
      </c>
    </row>
    <row r="187" spans="1:26" x14ac:dyDescent="0.2">
      <c r="A187" s="279" t="s">
        <v>2183</v>
      </c>
      <c r="B187" s="280">
        <v>633169.15</v>
      </c>
      <c r="C187" s="280">
        <v>39817.75</v>
      </c>
      <c r="D187" s="280">
        <v>192346.26</v>
      </c>
      <c r="F187" s="278">
        <v>155503.91</v>
      </c>
      <c r="G187" s="278">
        <v>149869.54999999999</v>
      </c>
      <c r="H187" s="281">
        <v>0</v>
      </c>
      <c r="I187" s="281">
        <v>15120</v>
      </c>
      <c r="N187" s="278">
        <v>2258666.42</v>
      </c>
      <c r="P187" s="282">
        <v>1542314.53</v>
      </c>
      <c r="R187" s="282">
        <v>1124.4100000000001</v>
      </c>
      <c r="S187" s="282">
        <v>1400580</v>
      </c>
      <c r="T187" s="282">
        <v>167308.01999999999</v>
      </c>
      <c r="U187" s="283">
        <v>2135634</v>
      </c>
      <c r="X187" s="283">
        <v>476778.79</v>
      </c>
      <c r="Y187" s="283">
        <v>165693.97</v>
      </c>
    </row>
    <row r="188" spans="1:26" x14ac:dyDescent="0.2">
      <c r="A188" s="279" t="s">
        <v>2184</v>
      </c>
      <c r="B188" s="280">
        <v>165745.74</v>
      </c>
      <c r="C188" s="280">
        <v>33389.4</v>
      </c>
      <c r="D188" s="280">
        <v>85117.6</v>
      </c>
      <c r="F188" s="278">
        <v>-33154.35</v>
      </c>
      <c r="G188" s="278">
        <v>762248.11</v>
      </c>
      <c r="H188" s="281">
        <v>5522</v>
      </c>
      <c r="I188" s="281">
        <v>40490</v>
      </c>
      <c r="M188" s="278">
        <v>7230</v>
      </c>
      <c r="N188" s="278">
        <v>3335566.08</v>
      </c>
      <c r="P188" s="282">
        <v>524797.53</v>
      </c>
      <c r="R188" s="282">
        <v>723.02</v>
      </c>
      <c r="S188" s="282">
        <v>498615</v>
      </c>
      <c r="T188" s="282">
        <v>726677</v>
      </c>
      <c r="U188" s="283">
        <v>654715</v>
      </c>
      <c r="X188" s="283">
        <v>283667.32</v>
      </c>
      <c r="Y188" s="283">
        <v>109171.68</v>
      </c>
      <c r="Z188" s="283">
        <v>70.12</v>
      </c>
    </row>
    <row r="189" spans="1:26" x14ac:dyDescent="0.2">
      <c r="A189" s="279" t="s">
        <v>2185</v>
      </c>
      <c r="B189" s="280">
        <v>516692.37</v>
      </c>
      <c r="C189" s="280">
        <v>12450</v>
      </c>
      <c r="D189" s="280">
        <v>10335.75</v>
      </c>
      <c r="F189" s="278">
        <v>317777</v>
      </c>
      <c r="G189" s="278">
        <v>104841.51</v>
      </c>
      <c r="H189" s="281">
        <v>29390</v>
      </c>
      <c r="I189" s="281">
        <v>38919.69</v>
      </c>
      <c r="K189" s="281">
        <v>0</v>
      </c>
      <c r="N189" s="278">
        <v>1980732.96</v>
      </c>
      <c r="P189" s="282">
        <v>1098020.45</v>
      </c>
      <c r="Q189" s="282">
        <v>109750</v>
      </c>
      <c r="R189" s="282">
        <v>1651.56</v>
      </c>
      <c r="S189" s="282">
        <v>604175</v>
      </c>
      <c r="T189" s="282">
        <v>193985.61</v>
      </c>
      <c r="U189" s="283">
        <v>1130113</v>
      </c>
      <c r="X189" s="283">
        <v>491245.66</v>
      </c>
      <c r="Y189" s="283">
        <v>133850.04</v>
      </c>
    </row>
    <row r="190" spans="1:26" x14ac:dyDescent="0.2">
      <c r="A190" s="279" t="s">
        <v>2197</v>
      </c>
      <c r="D190" s="280">
        <v>87696.41</v>
      </c>
      <c r="G190" s="278">
        <v>197774.02</v>
      </c>
      <c r="M190" s="278">
        <v>253135.82</v>
      </c>
      <c r="P190" s="282">
        <v>238023.28</v>
      </c>
      <c r="X190" s="283">
        <v>168230.17</v>
      </c>
      <c r="Y190" s="283">
        <v>37458.5</v>
      </c>
    </row>
    <row r="191" spans="1:26" x14ac:dyDescent="0.2">
      <c r="A191" s="279" t="s">
        <v>2202</v>
      </c>
      <c r="B191" s="280">
        <v>718447.18</v>
      </c>
      <c r="C191" s="280">
        <v>3860</v>
      </c>
      <c r="D191" s="280">
        <v>7941.3</v>
      </c>
      <c r="F191" s="278">
        <v>1578395.07</v>
      </c>
      <c r="G191" s="278">
        <v>246825.14</v>
      </c>
      <c r="K191" s="281">
        <v>0</v>
      </c>
      <c r="M191" s="278">
        <v>1543043.3</v>
      </c>
      <c r="N191" s="278">
        <v>669277.43000000005</v>
      </c>
      <c r="P191" s="282">
        <v>1048538.95</v>
      </c>
      <c r="Q191" s="282">
        <v>282600</v>
      </c>
      <c r="R191" s="282">
        <v>712.41</v>
      </c>
      <c r="S191" s="282">
        <v>145040</v>
      </c>
      <c r="U191" s="283">
        <v>503920</v>
      </c>
      <c r="X191" s="283">
        <v>457494.65</v>
      </c>
      <c r="Y191" s="283">
        <v>153353.75</v>
      </c>
    </row>
    <row r="192" spans="1:26" x14ac:dyDescent="0.2">
      <c r="A192" s="279" t="s">
        <v>2203</v>
      </c>
      <c r="B192" s="280">
        <v>899445.19</v>
      </c>
      <c r="C192" s="280">
        <v>75762.7</v>
      </c>
      <c r="D192" s="280">
        <v>134730.41</v>
      </c>
      <c r="G192" s="278">
        <v>34104.06</v>
      </c>
      <c r="M192" s="278">
        <v>804508.72</v>
      </c>
      <c r="P192" s="282">
        <v>927223.51</v>
      </c>
      <c r="Q192" s="282">
        <v>213810</v>
      </c>
      <c r="R192" s="282">
        <v>712.52</v>
      </c>
      <c r="U192" s="283">
        <v>193258</v>
      </c>
      <c r="X192" s="283">
        <v>575986.6</v>
      </c>
      <c r="Y192" s="283">
        <v>21512.79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K195"/>
  <sheetViews>
    <sheetView topLeftCell="A139" zoomScaleNormal="100" workbookViewId="0">
      <selection activeCell="E161" sqref="A161:XFD161"/>
    </sheetView>
  </sheetViews>
  <sheetFormatPr defaultColWidth="9" defaultRowHeight="14.25" x14ac:dyDescent="0.2"/>
  <cols>
    <col min="1" max="1" width="6" style="1" customWidth="1"/>
    <col min="2" max="2" width="18.125" style="1" bestFit="1" customWidth="1"/>
    <col min="3" max="3" width="7.75" style="90" bestFit="1" customWidth="1"/>
    <col min="4" max="4" width="25.125" style="91" customWidth="1"/>
    <col min="5" max="5" width="39.125" style="279" bestFit="1" customWidth="1"/>
    <col min="6" max="6" width="31.875" style="280" bestFit="1" customWidth="1"/>
    <col min="7" max="7" width="31" style="280" bestFit="1" customWidth="1"/>
    <col min="8" max="8" width="22.75" style="280" bestFit="1" customWidth="1"/>
    <col min="9" max="9" width="22.5" style="280" bestFit="1" customWidth="1"/>
    <col min="10" max="10" width="17" style="278" bestFit="1" customWidth="1"/>
    <col min="11" max="11" width="14.625" style="278" bestFit="1" customWidth="1"/>
    <col min="12" max="12" width="16.625" style="281" bestFit="1" customWidth="1"/>
    <col min="13" max="13" width="18.875" style="281" bestFit="1" customWidth="1"/>
    <col min="14" max="14" width="18.125" style="281" bestFit="1" customWidth="1"/>
    <col min="15" max="15" width="20.125" style="281" bestFit="1" customWidth="1"/>
    <col min="16" max="16" width="26.5" style="278" bestFit="1" customWidth="1"/>
    <col min="17" max="17" width="26.625" style="278" bestFit="1" customWidth="1"/>
    <col min="18" max="18" width="17" style="278" bestFit="1" customWidth="1"/>
    <col min="19" max="19" width="26.125" style="282" bestFit="1" customWidth="1"/>
    <col min="20" max="20" width="42.875" style="282" bestFit="1" customWidth="1"/>
    <col min="21" max="21" width="43.625" style="282" bestFit="1" customWidth="1"/>
    <col min="22" max="22" width="27.75" style="282" bestFit="1" customWidth="1"/>
    <col min="23" max="23" width="53.125" style="282" bestFit="1" customWidth="1"/>
    <col min="24" max="24" width="14.625" style="282" bestFit="1" customWidth="1"/>
    <col min="25" max="25" width="19.125" style="283" bestFit="1" customWidth="1"/>
    <col min="26" max="26" width="25.5" style="283" bestFit="1" customWidth="1"/>
    <col min="27" max="27" width="23.875" style="283" bestFit="1" customWidth="1"/>
    <col min="28" max="28" width="41" style="283" bestFit="1" customWidth="1"/>
    <col min="29" max="29" width="29.625" style="283" bestFit="1" customWidth="1"/>
    <col min="30" max="30" width="31.875" style="283" bestFit="1" customWidth="1"/>
    <col min="31" max="31" width="29.625" style="126" bestFit="1" customWidth="1"/>
    <col min="32" max="32" width="20.125" style="100" customWidth="1"/>
    <col min="33" max="33" width="15.5" style="36" bestFit="1" customWidth="1"/>
    <col min="34" max="34" width="16.125" style="31" bestFit="1" customWidth="1"/>
    <col min="35" max="35" width="16.125" style="40" bestFit="1" customWidth="1"/>
    <col min="36" max="36" width="16.125" style="41" bestFit="1" customWidth="1"/>
    <col min="37" max="37" width="16.75" style="32" bestFit="1" customWidth="1"/>
    <col min="38" max="16384" width="9" style="1"/>
  </cols>
  <sheetData>
    <row r="1" spans="3:37" x14ac:dyDescent="0.2">
      <c r="E1" s="279" t="s">
        <v>591</v>
      </c>
      <c r="F1" s="280" t="s">
        <v>1441</v>
      </c>
      <c r="G1" s="280" t="s">
        <v>1442</v>
      </c>
      <c r="H1" s="280" t="s">
        <v>1443</v>
      </c>
      <c r="I1" s="280" t="s">
        <v>1444</v>
      </c>
      <c r="J1" s="278" t="s">
        <v>1446</v>
      </c>
      <c r="K1" s="278" t="s">
        <v>1447</v>
      </c>
      <c r="L1" s="281" t="s">
        <v>1449</v>
      </c>
      <c r="M1" s="281" t="s">
        <v>1450</v>
      </c>
      <c r="N1" s="281" t="s">
        <v>1451</v>
      </c>
      <c r="O1" s="281" t="s">
        <v>1452</v>
      </c>
      <c r="P1" s="278" t="s">
        <v>1454</v>
      </c>
      <c r="Q1" s="278" t="s">
        <v>1455</v>
      </c>
      <c r="R1" s="278" t="s">
        <v>1456</v>
      </c>
      <c r="S1" s="282" t="s">
        <v>1458</v>
      </c>
      <c r="T1" s="282" t="s">
        <v>1459</v>
      </c>
      <c r="U1" s="282" t="s">
        <v>1460</v>
      </c>
      <c r="V1" s="282" t="s">
        <v>1461</v>
      </c>
      <c r="W1" s="282" t="s">
        <v>1462</v>
      </c>
      <c r="X1" s="282" t="s">
        <v>1463</v>
      </c>
      <c r="Y1" s="283" t="s">
        <v>1464</v>
      </c>
      <c r="Z1" s="283" t="s">
        <v>1465</v>
      </c>
      <c r="AA1" s="283" t="s">
        <v>1466</v>
      </c>
      <c r="AB1" s="283" t="s">
        <v>1467</v>
      </c>
      <c r="AC1" s="283" t="s">
        <v>1468</v>
      </c>
      <c r="AD1" s="283" t="s">
        <v>1472</v>
      </c>
      <c r="AF1" s="99" t="s">
        <v>6</v>
      </c>
      <c r="AG1" s="36" t="s">
        <v>7</v>
      </c>
      <c r="AH1" s="38" t="s">
        <v>8</v>
      </c>
      <c r="AI1" s="39" t="s">
        <v>9</v>
      </c>
      <c r="AJ1" s="28" t="s">
        <v>10</v>
      </c>
      <c r="AK1" s="32" t="s">
        <v>11</v>
      </c>
    </row>
    <row r="2" spans="3:37" x14ac:dyDescent="0.2">
      <c r="E2" s="279" t="s">
        <v>592</v>
      </c>
      <c r="F2" s="280" t="s">
        <v>1473</v>
      </c>
      <c r="G2" s="280" t="s">
        <v>1474</v>
      </c>
      <c r="H2" s="280" t="s">
        <v>1475</v>
      </c>
      <c r="I2" s="280" t="s">
        <v>1476</v>
      </c>
      <c r="J2" s="278" t="s">
        <v>1478</v>
      </c>
      <c r="K2" s="278" t="s">
        <v>1479</v>
      </c>
      <c r="L2" s="281" t="s">
        <v>1481</v>
      </c>
      <c r="M2" s="281" t="s">
        <v>1482</v>
      </c>
      <c r="N2" s="281" t="s">
        <v>1483</v>
      </c>
      <c r="O2" s="281" t="s">
        <v>1484</v>
      </c>
      <c r="P2" s="278" t="s">
        <v>1486</v>
      </c>
      <c r="Q2" s="278" t="s">
        <v>1487</v>
      </c>
      <c r="R2" s="278" t="s">
        <v>1488</v>
      </c>
      <c r="S2" s="282" t="s">
        <v>1490</v>
      </c>
      <c r="T2" s="282" t="s">
        <v>1491</v>
      </c>
      <c r="U2" s="282" t="s">
        <v>1492</v>
      </c>
      <c r="V2" s="282" t="s">
        <v>1493</v>
      </c>
      <c r="W2" s="282" t="s">
        <v>1494</v>
      </c>
      <c r="X2" s="282" t="s">
        <v>1495</v>
      </c>
      <c r="Y2" s="283" t="s">
        <v>1496</v>
      </c>
      <c r="Z2" s="283" t="s">
        <v>1497</v>
      </c>
      <c r="AA2" s="283" t="s">
        <v>1498</v>
      </c>
      <c r="AB2" s="283" t="s">
        <v>1499</v>
      </c>
      <c r="AC2" s="283" t="s">
        <v>1500</v>
      </c>
      <c r="AD2" s="283" t="s">
        <v>1504</v>
      </c>
      <c r="AF2" s="99"/>
      <c r="AH2" s="38"/>
      <c r="AI2" s="39"/>
      <c r="AJ2" s="28"/>
    </row>
    <row r="3" spans="3:37" x14ac:dyDescent="0.2">
      <c r="E3" s="279" t="s">
        <v>593</v>
      </c>
      <c r="F3" s="280">
        <v>91960646.219999999</v>
      </c>
      <c r="G3" s="280">
        <v>1396823.95</v>
      </c>
      <c r="H3" s="280">
        <v>13324385.800000001</v>
      </c>
      <c r="I3" s="280">
        <v>37200</v>
      </c>
      <c r="J3" s="278">
        <v>100643697.53</v>
      </c>
      <c r="K3" s="278">
        <v>28975462.350000001</v>
      </c>
      <c r="L3" s="281">
        <v>219744.7</v>
      </c>
      <c r="M3" s="281">
        <v>843618.81</v>
      </c>
      <c r="N3" s="281">
        <v>858001.49</v>
      </c>
      <c r="O3" s="281">
        <v>853071.37</v>
      </c>
      <c r="P3" s="278">
        <v>-863692.44</v>
      </c>
      <c r="Q3" s="278">
        <v>-68113949.469999999</v>
      </c>
      <c r="R3" s="278">
        <v>337880728.77999997</v>
      </c>
      <c r="S3" s="282">
        <v>19540.48</v>
      </c>
      <c r="T3" s="282">
        <v>217065055.71000001</v>
      </c>
      <c r="U3" s="282">
        <v>10138742.5</v>
      </c>
      <c r="V3" s="282">
        <v>129818.71</v>
      </c>
      <c r="W3" s="282">
        <v>182206959.84</v>
      </c>
      <c r="X3" s="282">
        <v>23402260.210000001</v>
      </c>
      <c r="Y3" s="283">
        <v>270906496.25999999</v>
      </c>
      <c r="Z3" s="283">
        <v>85966</v>
      </c>
      <c r="AA3" s="283">
        <v>1714460.86</v>
      </c>
      <c r="AB3" s="283">
        <v>95382420.879999995</v>
      </c>
      <c r="AC3" s="283">
        <v>19574299.670000002</v>
      </c>
      <c r="AD3" s="283">
        <v>226522.14</v>
      </c>
      <c r="AF3" s="101">
        <f>SUM(AF4:AF193)</f>
        <v>106719055.96999997</v>
      </c>
      <c r="AG3" s="37">
        <f t="shared" ref="AG3:AI3" si="0">SUM(AG4:AG193)</f>
        <v>2774436.3699999992</v>
      </c>
      <c r="AH3" s="26">
        <f t="shared" si="0"/>
        <v>103944619.59999995</v>
      </c>
      <c r="AI3" s="17">
        <f t="shared" si="0"/>
        <v>432962377.44999993</v>
      </c>
      <c r="AJ3" s="19">
        <f>SUM(AJ4:AJ193)</f>
        <v>387890165.81000012</v>
      </c>
      <c r="AK3" s="32">
        <f>SUM(AK4:AK193)</f>
        <v>45072211.640000001</v>
      </c>
    </row>
    <row r="4" spans="3:37" x14ac:dyDescent="0.2">
      <c r="AF4" s="101">
        <f t="shared" ref="AF4" si="1">SUM(F4:I4)</f>
        <v>0</v>
      </c>
      <c r="AG4" s="37">
        <f t="shared" ref="AG4" si="2">SUM(L4:O4)</f>
        <v>0</v>
      </c>
      <c r="AH4" s="26">
        <f>AF4-AG4</f>
        <v>0</v>
      </c>
      <c r="AI4" s="17">
        <f>SUM(S4:X4)</f>
        <v>0</v>
      </c>
      <c r="AJ4" s="19">
        <f>SUM(Y4:AE4)</f>
        <v>0</v>
      </c>
      <c r="AK4" s="32">
        <f>AI4-AJ4</f>
        <v>0</v>
      </c>
    </row>
    <row r="5" spans="3:37" x14ac:dyDescent="0.2">
      <c r="E5" s="279" t="s">
        <v>2017</v>
      </c>
      <c r="F5" s="280">
        <v>67324.14</v>
      </c>
      <c r="H5" s="280">
        <v>10885</v>
      </c>
      <c r="J5" s="278">
        <v>2</v>
      </c>
      <c r="K5" s="278">
        <v>18203</v>
      </c>
      <c r="Q5" s="278">
        <v>-1465691.99</v>
      </c>
      <c r="R5" s="278">
        <v>1570000</v>
      </c>
      <c r="S5" s="282">
        <v>21.13</v>
      </c>
      <c r="W5" s="282">
        <v>385108</v>
      </c>
      <c r="X5" s="282">
        <v>2688586.35</v>
      </c>
      <c r="Y5" s="283">
        <v>2740008</v>
      </c>
      <c r="AA5" s="283">
        <v>166570</v>
      </c>
      <c r="AB5" s="283">
        <v>175031.35</v>
      </c>
      <c r="AF5" s="101">
        <f>SUM(F5:I5)</f>
        <v>78209.14</v>
      </c>
      <c r="AG5" s="37">
        <f>SUM(L5:O5)</f>
        <v>0</v>
      </c>
      <c r="AH5" s="26">
        <f>AF5-AG5</f>
        <v>78209.14</v>
      </c>
      <c r="AI5" s="17">
        <f>SUM(S5:X5)</f>
        <v>3073715.48</v>
      </c>
      <c r="AJ5" s="19">
        <f>SUM(Y5:AE5)</f>
        <v>3081609.35</v>
      </c>
      <c r="AK5" s="32">
        <f t="shared" ref="AK5:AK68" si="3">AI5-AJ5</f>
        <v>-7893.8700000001118</v>
      </c>
    </row>
    <row r="6" spans="3:37" x14ac:dyDescent="0.2">
      <c r="E6" s="279" t="s">
        <v>2018</v>
      </c>
      <c r="F6" s="280">
        <v>33955.03</v>
      </c>
      <c r="H6" s="280">
        <v>1325</v>
      </c>
      <c r="J6" s="278">
        <v>3</v>
      </c>
      <c r="K6" s="278">
        <v>4</v>
      </c>
      <c r="Q6" s="278">
        <v>-1200000</v>
      </c>
      <c r="R6" s="278">
        <v>1209311.82</v>
      </c>
      <c r="S6" s="282">
        <v>4.21</v>
      </c>
      <c r="W6" s="282">
        <v>756682.5</v>
      </c>
      <c r="X6" s="282">
        <v>883337.52</v>
      </c>
      <c r="Y6" s="283">
        <v>999802.5</v>
      </c>
      <c r="AB6" s="283">
        <v>614246.52</v>
      </c>
      <c r="AF6" s="101">
        <f t="shared" ref="AF6:AF69" si="4">SUM(F6:I6)</f>
        <v>35280.03</v>
      </c>
      <c r="AG6" s="37">
        <f t="shared" ref="AG6:AG69" si="5">SUM(L6:O6)</f>
        <v>0</v>
      </c>
      <c r="AH6" s="26">
        <f t="shared" ref="AH6:AH21" si="6">AF6-AG6</f>
        <v>35280.03</v>
      </c>
      <c r="AI6" s="17">
        <f t="shared" ref="AI6:AI69" si="7">SUM(S6:X6)</f>
        <v>1640024.23</v>
      </c>
      <c r="AJ6" s="19">
        <f t="shared" ref="AJ6:AJ69" si="8">SUM(Y6:AE6)</f>
        <v>1614049.02</v>
      </c>
      <c r="AK6" s="32">
        <f t="shared" si="3"/>
        <v>25975.209999999963</v>
      </c>
    </row>
    <row r="7" spans="3:37" x14ac:dyDescent="0.2">
      <c r="E7" s="279" t="s">
        <v>2019</v>
      </c>
      <c r="F7" s="280">
        <v>3847.21</v>
      </c>
      <c r="H7" s="280">
        <v>38270</v>
      </c>
      <c r="J7" s="278">
        <v>66896.67</v>
      </c>
      <c r="K7" s="278">
        <v>8012</v>
      </c>
      <c r="Q7" s="278">
        <v>-1197114.55</v>
      </c>
      <c r="R7" s="278">
        <v>1382089.34</v>
      </c>
      <c r="S7" s="282">
        <v>6.09</v>
      </c>
      <c r="W7" s="282">
        <v>1059788</v>
      </c>
      <c r="X7" s="282">
        <v>562672.28</v>
      </c>
      <c r="Y7" s="283">
        <v>1288431</v>
      </c>
      <c r="AB7" s="283">
        <v>327524.28000000003</v>
      </c>
      <c r="AF7" s="101">
        <f t="shared" si="4"/>
        <v>42117.21</v>
      </c>
      <c r="AG7" s="37">
        <f t="shared" si="5"/>
        <v>0</v>
      </c>
      <c r="AH7" s="26">
        <f t="shared" si="6"/>
        <v>42117.21</v>
      </c>
      <c r="AI7" s="17">
        <f t="shared" si="7"/>
        <v>1622466.37</v>
      </c>
      <c r="AJ7" s="19">
        <f t="shared" si="8"/>
        <v>1615955.28</v>
      </c>
      <c r="AK7" s="32">
        <f t="shared" si="3"/>
        <v>6511.0900000000838</v>
      </c>
    </row>
    <row r="8" spans="3:37" x14ac:dyDescent="0.2">
      <c r="E8" s="279" t="s">
        <v>2020</v>
      </c>
      <c r="F8" s="280">
        <v>28668.42</v>
      </c>
      <c r="H8" s="280">
        <v>9745</v>
      </c>
      <c r="J8" s="278">
        <v>2</v>
      </c>
      <c r="K8" s="278">
        <v>45</v>
      </c>
      <c r="Q8" s="278">
        <v>-1523304.59</v>
      </c>
      <c r="R8" s="278">
        <v>1532600</v>
      </c>
      <c r="S8" s="282">
        <v>39.01</v>
      </c>
      <c r="W8" s="282">
        <v>768432</v>
      </c>
      <c r="X8" s="282">
        <v>1748512.28</v>
      </c>
      <c r="Y8" s="283">
        <v>1623352</v>
      </c>
      <c r="AA8" s="283">
        <v>32802.49</v>
      </c>
      <c r="AB8" s="283">
        <v>831663.79</v>
      </c>
      <c r="AF8" s="101">
        <f t="shared" si="4"/>
        <v>38413.42</v>
      </c>
      <c r="AG8" s="37">
        <f t="shared" si="5"/>
        <v>0</v>
      </c>
      <c r="AH8" s="26">
        <f t="shared" si="6"/>
        <v>38413.42</v>
      </c>
      <c r="AI8" s="17">
        <f t="shared" si="7"/>
        <v>2516983.29</v>
      </c>
      <c r="AJ8" s="19">
        <f t="shared" si="8"/>
        <v>2487818.2800000003</v>
      </c>
      <c r="AK8" s="32">
        <f t="shared" si="3"/>
        <v>29165.009999999776</v>
      </c>
    </row>
    <row r="9" spans="3:37" x14ac:dyDescent="0.2">
      <c r="E9" s="279" t="s">
        <v>2021</v>
      </c>
      <c r="F9" s="280">
        <v>13653.55</v>
      </c>
      <c r="H9" s="280">
        <v>32405</v>
      </c>
      <c r="J9" s="278">
        <v>1679502</v>
      </c>
      <c r="K9" s="278">
        <v>44014</v>
      </c>
      <c r="Q9" s="278">
        <v>-492790.43</v>
      </c>
      <c r="R9" s="278">
        <v>2300000</v>
      </c>
      <c r="S9" s="282">
        <v>31.01</v>
      </c>
      <c r="V9" s="282">
        <v>48.97</v>
      </c>
      <c r="W9" s="282">
        <v>748628</v>
      </c>
      <c r="X9" s="282">
        <v>630989.93999999994</v>
      </c>
      <c r="Y9" s="283">
        <v>1049598</v>
      </c>
      <c r="AA9" s="283">
        <v>26000</v>
      </c>
      <c r="AB9" s="283">
        <v>340774.94</v>
      </c>
      <c r="AF9" s="101">
        <f t="shared" si="4"/>
        <v>46058.55</v>
      </c>
      <c r="AG9" s="37">
        <f t="shared" si="5"/>
        <v>0</v>
      </c>
      <c r="AH9" s="26">
        <f t="shared" si="6"/>
        <v>46058.55</v>
      </c>
      <c r="AI9" s="17">
        <f t="shared" si="7"/>
        <v>1379697.92</v>
      </c>
      <c r="AJ9" s="19">
        <f t="shared" si="8"/>
        <v>1416372.94</v>
      </c>
      <c r="AK9" s="32">
        <f t="shared" si="3"/>
        <v>-36675.020000000019</v>
      </c>
    </row>
    <row r="10" spans="3:37" x14ac:dyDescent="0.2">
      <c r="E10" s="279" t="s">
        <v>2022</v>
      </c>
      <c r="F10" s="280">
        <v>39624.49</v>
      </c>
      <c r="H10" s="280">
        <v>7110.26</v>
      </c>
      <c r="J10" s="278">
        <v>4</v>
      </c>
      <c r="K10" s="278">
        <v>335</v>
      </c>
      <c r="Q10" s="278">
        <v>-1044217.62</v>
      </c>
      <c r="R10" s="278">
        <v>1150000</v>
      </c>
      <c r="S10" s="282">
        <v>9.6300000000000008</v>
      </c>
      <c r="W10" s="282">
        <v>883200</v>
      </c>
      <c r="X10" s="282">
        <v>724331.57</v>
      </c>
      <c r="Y10" s="283">
        <v>1141920</v>
      </c>
      <c r="AA10" s="283">
        <v>102000</v>
      </c>
      <c r="AB10" s="283">
        <v>343529.83</v>
      </c>
      <c r="AF10" s="101">
        <f t="shared" si="4"/>
        <v>46734.75</v>
      </c>
      <c r="AG10" s="37">
        <f t="shared" si="5"/>
        <v>0</v>
      </c>
      <c r="AH10" s="26">
        <f t="shared" si="6"/>
        <v>46734.75</v>
      </c>
      <c r="AI10" s="17">
        <f t="shared" si="7"/>
        <v>1607541.2</v>
      </c>
      <c r="AJ10" s="19">
        <f t="shared" si="8"/>
        <v>1587449.83</v>
      </c>
      <c r="AK10" s="32">
        <f t="shared" si="3"/>
        <v>20091.369999999879</v>
      </c>
    </row>
    <row r="11" spans="3:37" x14ac:dyDescent="0.2">
      <c r="E11" s="279" t="s">
        <v>2023</v>
      </c>
      <c r="F11" s="280">
        <v>20173.07</v>
      </c>
      <c r="H11" s="280">
        <v>30799</v>
      </c>
      <c r="J11" s="278">
        <v>1</v>
      </c>
      <c r="K11" s="278">
        <v>25</v>
      </c>
      <c r="Q11" s="278">
        <v>-1206110.3700000001</v>
      </c>
      <c r="R11" s="278">
        <v>1250300</v>
      </c>
      <c r="S11" s="282">
        <v>28.44</v>
      </c>
      <c r="W11" s="282">
        <v>922625</v>
      </c>
      <c r="X11" s="282">
        <v>316383.05</v>
      </c>
      <c r="Y11" s="283">
        <v>989505</v>
      </c>
      <c r="AA11" s="283">
        <v>3136</v>
      </c>
      <c r="AB11" s="283">
        <v>224542.6</v>
      </c>
      <c r="AF11" s="101">
        <f t="shared" si="4"/>
        <v>50972.07</v>
      </c>
      <c r="AG11" s="37">
        <f t="shared" si="5"/>
        <v>0</v>
      </c>
      <c r="AH11" s="26">
        <f t="shared" si="6"/>
        <v>50972.07</v>
      </c>
      <c r="AI11" s="17">
        <f t="shared" si="7"/>
        <v>1239036.49</v>
      </c>
      <c r="AJ11" s="19">
        <f t="shared" si="8"/>
        <v>1217183.6000000001</v>
      </c>
      <c r="AK11" s="32">
        <f t="shared" si="3"/>
        <v>21852.889999999898</v>
      </c>
    </row>
    <row r="12" spans="3:37" x14ac:dyDescent="0.2">
      <c r="E12" s="279" t="s">
        <v>2024</v>
      </c>
      <c r="F12" s="280">
        <v>3078.59</v>
      </c>
      <c r="H12" s="280">
        <v>8755</v>
      </c>
      <c r="J12" s="278">
        <v>4</v>
      </c>
      <c r="K12" s="278">
        <v>59</v>
      </c>
      <c r="Q12" s="278">
        <v>-1497401.63</v>
      </c>
      <c r="R12" s="278">
        <v>1542339.31</v>
      </c>
      <c r="V12" s="282">
        <v>92.91</v>
      </c>
      <c r="W12" s="282">
        <v>584876</v>
      </c>
      <c r="X12" s="282">
        <v>2534705.79</v>
      </c>
      <c r="Y12" s="283">
        <v>2202103</v>
      </c>
      <c r="AA12" s="283">
        <v>57652</v>
      </c>
      <c r="AB12" s="283">
        <v>792934.99</v>
      </c>
      <c r="AF12" s="101">
        <f t="shared" si="4"/>
        <v>11833.59</v>
      </c>
      <c r="AG12" s="37">
        <f t="shared" si="5"/>
        <v>0</v>
      </c>
      <c r="AH12" s="26">
        <f t="shared" si="6"/>
        <v>11833.59</v>
      </c>
      <c r="AI12" s="17">
        <f t="shared" si="7"/>
        <v>3119674.7</v>
      </c>
      <c r="AJ12" s="19">
        <f t="shared" si="8"/>
        <v>3052689.99</v>
      </c>
      <c r="AK12" s="32">
        <f t="shared" si="3"/>
        <v>66984.709999999963</v>
      </c>
    </row>
    <row r="13" spans="3:37" x14ac:dyDescent="0.2">
      <c r="E13" s="279" t="s">
        <v>2025</v>
      </c>
      <c r="F13" s="280">
        <v>21536.83</v>
      </c>
      <c r="H13" s="280">
        <v>9405</v>
      </c>
      <c r="J13" s="278">
        <v>1441672.12</v>
      </c>
      <c r="K13" s="278">
        <v>19918.66</v>
      </c>
      <c r="Q13" s="278">
        <v>-342089.11</v>
      </c>
      <c r="R13" s="278">
        <v>1850000</v>
      </c>
      <c r="S13" s="282">
        <v>23.62</v>
      </c>
      <c r="W13" s="282">
        <v>1960308</v>
      </c>
      <c r="X13" s="282">
        <v>506755.23</v>
      </c>
      <c r="Y13" s="283">
        <v>2110528</v>
      </c>
      <c r="AB13" s="283">
        <v>362217.13</v>
      </c>
      <c r="AF13" s="101">
        <f t="shared" si="4"/>
        <v>30941.83</v>
      </c>
      <c r="AG13" s="37">
        <f t="shared" si="5"/>
        <v>0</v>
      </c>
      <c r="AH13" s="26">
        <f t="shared" si="6"/>
        <v>30941.83</v>
      </c>
      <c r="AI13" s="17">
        <f t="shared" si="7"/>
        <v>2467086.85</v>
      </c>
      <c r="AJ13" s="19">
        <f t="shared" si="8"/>
        <v>2472745.13</v>
      </c>
      <c r="AK13" s="32">
        <f t="shared" si="3"/>
        <v>-5658.2799999997951</v>
      </c>
    </row>
    <row r="14" spans="3:37" s="50" customFormat="1" x14ac:dyDescent="0.2">
      <c r="C14" s="92"/>
      <c r="D14" s="57"/>
      <c r="E14" s="279" t="s">
        <v>2026</v>
      </c>
      <c r="F14" s="280">
        <v>148214.41</v>
      </c>
      <c r="G14" s="280"/>
      <c r="H14" s="280">
        <v>30515</v>
      </c>
      <c r="I14" s="280"/>
      <c r="J14" s="278">
        <v>7</v>
      </c>
      <c r="K14" s="278">
        <v>82</v>
      </c>
      <c r="L14" s="281"/>
      <c r="M14" s="281"/>
      <c r="N14" s="281"/>
      <c r="O14" s="281"/>
      <c r="P14" s="278"/>
      <c r="Q14" s="278">
        <v>-967326.92</v>
      </c>
      <c r="R14" s="278">
        <v>1236758.5</v>
      </c>
      <c r="S14" s="282">
        <v>311.83</v>
      </c>
      <c r="T14" s="282"/>
      <c r="U14" s="282"/>
      <c r="V14" s="282"/>
      <c r="W14" s="282">
        <v>1561138.4</v>
      </c>
      <c r="X14" s="282">
        <v>1806849.18</v>
      </c>
      <c r="Y14" s="283">
        <v>2047218.4</v>
      </c>
      <c r="Z14" s="283"/>
      <c r="AA14" s="283">
        <v>625246.37</v>
      </c>
      <c r="AB14" s="283">
        <v>785447.81</v>
      </c>
      <c r="AC14" s="283"/>
      <c r="AD14" s="283"/>
      <c r="AE14" s="126"/>
      <c r="AF14" s="101">
        <f t="shared" si="4"/>
        <v>178729.41</v>
      </c>
      <c r="AG14" s="37">
        <f t="shared" si="5"/>
        <v>0</v>
      </c>
      <c r="AH14" s="26">
        <f t="shared" si="6"/>
        <v>178729.41</v>
      </c>
      <c r="AI14" s="17">
        <f t="shared" si="7"/>
        <v>3368299.41</v>
      </c>
      <c r="AJ14" s="19">
        <f t="shared" si="8"/>
        <v>3457912.58</v>
      </c>
      <c r="AK14" s="32">
        <f t="shared" si="3"/>
        <v>-89613.169999999925</v>
      </c>
    </row>
    <row r="15" spans="3:37" x14ac:dyDescent="0.2">
      <c r="E15" s="279" t="s">
        <v>2027</v>
      </c>
      <c r="F15" s="280">
        <v>5314.88</v>
      </c>
      <c r="H15" s="280">
        <v>24720</v>
      </c>
      <c r="J15" s="278">
        <v>4</v>
      </c>
      <c r="K15" s="278">
        <v>7</v>
      </c>
      <c r="Q15" s="278">
        <v>-1163985.8799999999</v>
      </c>
      <c r="R15" s="278">
        <v>1223648</v>
      </c>
      <c r="S15" s="282">
        <v>23.76</v>
      </c>
      <c r="W15" s="282">
        <v>656252.4</v>
      </c>
      <c r="X15" s="282">
        <v>1498924.13</v>
      </c>
      <c r="Y15" s="283">
        <v>1282202.3999999999</v>
      </c>
      <c r="AA15" s="283">
        <v>527175</v>
      </c>
      <c r="AB15" s="283">
        <v>364479.13</v>
      </c>
      <c r="AF15" s="101">
        <f t="shared" si="4"/>
        <v>30034.880000000001</v>
      </c>
      <c r="AG15" s="37">
        <f t="shared" si="5"/>
        <v>0</v>
      </c>
      <c r="AH15" s="26">
        <f t="shared" si="6"/>
        <v>30034.880000000001</v>
      </c>
      <c r="AI15" s="17">
        <f t="shared" si="7"/>
        <v>2155200.29</v>
      </c>
      <c r="AJ15" s="19">
        <f t="shared" si="8"/>
        <v>2173856.5299999998</v>
      </c>
      <c r="AK15" s="32">
        <f t="shared" si="3"/>
        <v>-18656.239999999758</v>
      </c>
    </row>
    <row r="16" spans="3:37" x14ac:dyDescent="0.2">
      <c r="E16" s="279" t="s">
        <v>2028</v>
      </c>
      <c r="F16" s="280">
        <v>40611.019999999997</v>
      </c>
      <c r="H16" s="280">
        <v>129779</v>
      </c>
      <c r="J16" s="278">
        <v>5</v>
      </c>
      <c r="K16" s="278">
        <v>6</v>
      </c>
      <c r="Q16" s="278">
        <v>-1569640.92</v>
      </c>
      <c r="R16" s="278">
        <v>1790913.12</v>
      </c>
      <c r="S16" s="282">
        <v>7.82</v>
      </c>
      <c r="W16" s="282">
        <v>14208891</v>
      </c>
      <c r="X16" s="282">
        <v>2990965.21</v>
      </c>
      <c r="Y16" s="283">
        <v>16452151</v>
      </c>
      <c r="Z16" s="283">
        <v>15000</v>
      </c>
      <c r="AA16" s="283">
        <v>7500</v>
      </c>
      <c r="AB16" s="283">
        <v>776084.21</v>
      </c>
      <c r="AF16" s="101">
        <f t="shared" si="4"/>
        <v>170390.02</v>
      </c>
      <c r="AG16" s="37">
        <f t="shared" si="5"/>
        <v>0</v>
      </c>
      <c r="AH16" s="26">
        <f t="shared" si="6"/>
        <v>170390.02</v>
      </c>
      <c r="AI16" s="17">
        <f t="shared" si="7"/>
        <v>17199864.030000001</v>
      </c>
      <c r="AJ16" s="19">
        <f t="shared" si="8"/>
        <v>17250735.210000001</v>
      </c>
      <c r="AK16" s="32">
        <f t="shared" si="3"/>
        <v>-50871.179999999702</v>
      </c>
    </row>
    <row r="17" spans="1:37" x14ac:dyDescent="0.2">
      <c r="E17" s="279" t="s">
        <v>2029</v>
      </c>
      <c r="F17" s="280">
        <v>4576.6400000000003</v>
      </c>
      <c r="J17" s="278">
        <v>6</v>
      </c>
      <c r="K17" s="278">
        <v>20</v>
      </c>
      <c r="Q17" s="278">
        <v>-1274163.29</v>
      </c>
      <c r="R17" s="278">
        <v>1325520</v>
      </c>
      <c r="S17" s="282">
        <v>35.93</v>
      </c>
      <c r="W17" s="282">
        <v>1157688.2</v>
      </c>
      <c r="X17" s="282">
        <v>604182.09</v>
      </c>
      <c r="Y17" s="283">
        <v>1504067.2</v>
      </c>
      <c r="AB17" s="283">
        <v>304593.09000000003</v>
      </c>
      <c r="AF17" s="101">
        <f t="shared" si="4"/>
        <v>4576.6400000000003</v>
      </c>
      <c r="AG17" s="37">
        <f t="shared" si="5"/>
        <v>0</v>
      </c>
      <c r="AH17" s="26">
        <f t="shared" si="6"/>
        <v>4576.6400000000003</v>
      </c>
      <c r="AI17" s="17">
        <f t="shared" si="7"/>
        <v>1761906.2199999997</v>
      </c>
      <c r="AJ17" s="19">
        <f t="shared" si="8"/>
        <v>1808660.29</v>
      </c>
      <c r="AK17" s="32">
        <f t="shared" si="3"/>
        <v>-46754.070000000298</v>
      </c>
    </row>
    <row r="18" spans="1:37" x14ac:dyDescent="0.2">
      <c r="E18" s="279" t="s">
        <v>2030</v>
      </c>
      <c r="F18" s="280">
        <v>700.51</v>
      </c>
      <c r="H18" s="280">
        <v>25315</v>
      </c>
      <c r="J18" s="278">
        <v>4</v>
      </c>
      <c r="K18" s="278">
        <v>26</v>
      </c>
      <c r="Q18" s="278">
        <v>-1325211.8</v>
      </c>
      <c r="R18" s="278">
        <v>1385124.66</v>
      </c>
      <c r="V18" s="282">
        <v>50.65</v>
      </c>
      <c r="W18" s="282">
        <v>2024555</v>
      </c>
      <c r="X18" s="282">
        <v>335374.38</v>
      </c>
      <c r="Y18" s="283">
        <v>2127513</v>
      </c>
      <c r="AA18" s="283">
        <v>25583</v>
      </c>
      <c r="AB18" s="283">
        <v>235931.38</v>
      </c>
      <c r="AF18" s="101">
        <f t="shared" si="4"/>
        <v>26015.51</v>
      </c>
      <c r="AG18" s="37">
        <f t="shared" si="5"/>
        <v>0</v>
      </c>
      <c r="AH18" s="26">
        <f t="shared" si="6"/>
        <v>26015.51</v>
      </c>
      <c r="AI18" s="17">
        <f t="shared" si="7"/>
        <v>2359980.0299999998</v>
      </c>
      <c r="AJ18" s="19">
        <f t="shared" si="8"/>
        <v>2389027.38</v>
      </c>
      <c r="AK18" s="32">
        <f t="shared" si="3"/>
        <v>-29047.350000000093</v>
      </c>
    </row>
    <row r="19" spans="1:37" x14ac:dyDescent="0.2">
      <c r="E19" s="279" t="s">
        <v>2031</v>
      </c>
      <c r="F19" s="280">
        <v>2390.9499999999998</v>
      </c>
      <c r="H19" s="280">
        <v>60951</v>
      </c>
      <c r="J19" s="278">
        <v>3</v>
      </c>
      <c r="K19" s="278">
        <v>149518</v>
      </c>
      <c r="Q19" s="278">
        <v>-973981</v>
      </c>
      <c r="R19" s="278">
        <v>1199644.94</v>
      </c>
      <c r="V19" s="282">
        <v>7.01</v>
      </c>
      <c r="W19" s="282">
        <v>1912164</v>
      </c>
      <c r="X19" s="282">
        <v>493822.77</v>
      </c>
      <c r="Y19" s="283">
        <v>2177589</v>
      </c>
      <c r="AA19" s="283">
        <v>3500</v>
      </c>
      <c r="AB19" s="283">
        <v>230829.31</v>
      </c>
      <c r="AF19" s="101">
        <f t="shared" si="4"/>
        <v>63341.95</v>
      </c>
      <c r="AG19" s="37">
        <f t="shared" si="5"/>
        <v>0</v>
      </c>
      <c r="AH19" s="26">
        <f t="shared" si="6"/>
        <v>63341.95</v>
      </c>
      <c r="AI19" s="17">
        <f t="shared" si="7"/>
        <v>2405993.7800000003</v>
      </c>
      <c r="AJ19" s="19">
        <f t="shared" si="8"/>
        <v>2411918.31</v>
      </c>
      <c r="AK19" s="32">
        <f t="shared" si="3"/>
        <v>-5924.5299999997951</v>
      </c>
    </row>
    <row r="20" spans="1:37" x14ac:dyDescent="0.2">
      <c r="E20" s="279" t="s">
        <v>2032</v>
      </c>
      <c r="F20" s="280">
        <v>3047.14</v>
      </c>
      <c r="H20" s="280">
        <v>0</v>
      </c>
      <c r="J20" s="278">
        <v>6</v>
      </c>
      <c r="K20" s="278">
        <v>15</v>
      </c>
      <c r="Q20" s="278">
        <v>-1633082.89</v>
      </c>
      <c r="R20" s="278">
        <v>1642759</v>
      </c>
      <c r="S20" s="282">
        <v>12.03</v>
      </c>
      <c r="W20" s="282">
        <v>825378.7</v>
      </c>
      <c r="X20" s="282">
        <v>565288.93000000005</v>
      </c>
      <c r="Y20" s="283">
        <v>1248596.7</v>
      </c>
      <c r="AB20" s="283">
        <v>148690.93</v>
      </c>
      <c r="AF20" s="101">
        <f t="shared" si="4"/>
        <v>3047.14</v>
      </c>
      <c r="AG20" s="37">
        <f t="shared" si="5"/>
        <v>0</v>
      </c>
      <c r="AH20" s="26">
        <f t="shared" si="6"/>
        <v>3047.14</v>
      </c>
      <c r="AI20" s="17">
        <f t="shared" si="7"/>
        <v>1390679.6600000001</v>
      </c>
      <c r="AJ20" s="19">
        <f t="shared" si="8"/>
        <v>1397287.63</v>
      </c>
      <c r="AK20" s="32">
        <f t="shared" si="3"/>
        <v>-6607.9699999997392</v>
      </c>
    </row>
    <row r="21" spans="1:37" x14ac:dyDescent="0.2">
      <c r="E21" s="279" t="s">
        <v>2033</v>
      </c>
      <c r="F21" s="280">
        <v>20991.15</v>
      </c>
      <c r="H21" s="280">
        <v>61066</v>
      </c>
      <c r="J21" s="278">
        <v>3</v>
      </c>
      <c r="K21" s="278">
        <v>58</v>
      </c>
      <c r="Q21" s="278">
        <v>-950115.79</v>
      </c>
      <c r="R21" s="278">
        <v>1067330</v>
      </c>
      <c r="S21" s="282">
        <v>74.94</v>
      </c>
      <c r="W21" s="282">
        <v>1406476</v>
      </c>
      <c r="X21" s="282">
        <v>243157.29</v>
      </c>
      <c r="Y21" s="283">
        <v>1542061</v>
      </c>
      <c r="AA21" s="283">
        <v>32218</v>
      </c>
      <c r="AB21" s="283">
        <v>99401.29</v>
      </c>
      <c r="AF21" s="101">
        <f t="shared" si="4"/>
        <v>82057.149999999994</v>
      </c>
      <c r="AG21" s="37">
        <f t="shared" si="5"/>
        <v>0</v>
      </c>
      <c r="AH21" s="26">
        <f t="shared" si="6"/>
        <v>82057.149999999994</v>
      </c>
      <c r="AI21" s="17">
        <f t="shared" si="7"/>
        <v>1649708.23</v>
      </c>
      <c r="AJ21" s="19">
        <f t="shared" si="8"/>
        <v>1673680.29</v>
      </c>
      <c r="AK21" s="32">
        <f t="shared" si="3"/>
        <v>-23972.060000000056</v>
      </c>
    </row>
    <row r="22" spans="1:37" x14ac:dyDescent="0.2">
      <c r="A22" s="1" t="s">
        <v>463</v>
      </c>
      <c r="B22" s="1" t="s">
        <v>465</v>
      </c>
      <c r="C22" s="90">
        <v>4536</v>
      </c>
      <c r="D22" s="91" t="s">
        <v>1102</v>
      </c>
      <c r="E22" s="279" t="s">
        <v>2034</v>
      </c>
      <c r="F22" s="280">
        <v>713509.38</v>
      </c>
      <c r="G22" s="280">
        <v>30388.7</v>
      </c>
      <c r="H22" s="280">
        <v>174513.72</v>
      </c>
      <c r="J22" s="278">
        <v>246669.25</v>
      </c>
      <c r="K22" s="278">
        <v>412906.07</v>
      </c>
      <c r="Q22" s="278">
        <v>1635365.67</v>
      </c>
      <c r="T22" s="282">
        <v>1191616.99</v>
      </c>
      <c r="U22" s="282">
        <v>113900</v>
      </c>
      <c r="V22" s="282">
        <v>523.87</v>
      </c>
      <c r="W22" s="282">
        <v>1192340</v>
      </c>
      <c r="Y22" s="283">
        <v>1407206</v>
      </c>
      <c r="Z22" s="283">
        <v>3444</v>
      </c>
      <c r="AB22" s="283">
        <v>1020537.13</v>
      </c>
      <c r="AC22" s="283">
        <v>107501.28</v>
      </c>
      <c r="AF22" s="101">
        <f t="shared" si="4"/>
        <v>918411.79999999993</v>
      </c>
      <c r="AG22" s="37">
        <f t="shared" si="5"/>
        <v>0</v>
      </c>
      <c r="AH22" s="26">
        <f>AF22-AG22</f>
        <v>918411.79999999993</v>
      </c>
      <c r="AI22" s="17">
        <f t="shared" si="7"/>
        <v>2498380.8600000003</v>
      </c>
      <c r="AJ22" s="19">
        <f t="shared" si="8"/>
        <v>2538688.4099999997</v>
      </c>
      <c r="AK22" s="32">
        <f t="shared" si="3"/>
        <v>-40307.549999999348</v>
      </c>
    </row>
    <row r="23" spans="1:37" x14ac:dyDescent="0.2">
      <c r="A23" s="1" t="s">
        <v>463</v>
      </c>
      <c r="B23" s="1" t="s">
        <v>465</v>
      </c>
      <c r="C23" s="90">
        <v>3980</v>
      </c>
      <c r="D23" s="91" t="s">
        <v>1103</v>
      </c>
      <c r="E23" s="279" t="s">
        <v>2035</v>
      </c>
      <c r="F23" s="280">
        <v>483165.11</v>
      </c>
      <c r="H23" s="280">
        <v>46068.36</v>
      </c>
      <c r="J23" s="278">
        <v>200020.26</v>
      </c>
      <c r="K23" s="278">
        <v>226378.03</v>
      </c>
      <c r="O23" s="281">
        <v>392</v>
      </c>
      <c r="Q23" s="278">
        <v>-1757914.96</v>
      </c>
      <c r="R23" s="278">
        <v>2340148.79</v>
      </c>
      <c r="T23" s="282">
        <v>1153741.3500000001</v>
      </c>
      <c r="V23" s="282">
        <v>1146.27</v>
      </c>
      <c r="W23" s="282">
        <v>894370</v>
      </c>
      <c r="Y23" s="283">
        <v>1174696</v>
      </c>
      <c r="AB23" s="283">
        <v>411168.21</v>
      </c>
      <c r="AC23" s="283">
        <v>76362.48</v>
      </c>
      <c r="AF23" s="101">
        <f t="shared" si="4"/>
        <v>529233.47</v>
      </c>
      <c r="AG23" s="37">
        <f t="shared" si="5"/>
        <v>392</v>
      </c>
      <c r="AH23" s="26">
        <f t="shared" ref="AH23:AH86" si="9">AF23-AG23</f>
        <v>528841.47</v>
      </c>
      <c r="AI23" s="17">
        <f t="shared" si="7"/>
        <v>2049257.62</v>
      </c>
      <c r="AJ23" s="19">
        <f t="shared" si="8"/>
        <v>1662226.69</v>
      </c>
      <c r="AK23" s="32">
        <f t="shared" si="3"/>
        <v>387030.93000000017</v>
      </c>
    </row>
    <row r="24" spans="1:37" x14ac:dyDescent="0.2">
      <c r="A24" s="1" t="s">
        <v>463</v>
      </c>
      <c r="B24" s="1" t="s">
        <v>465</v>
      </c>
      <c r="C24" s="90">
        <v>9027</v>
      </c>
      <c r="D24" s="91" t="s">
        <v>1104</v>
      </c>
      <c r="E24" s="279" t="s">
        <v>2036</v>
      </c>
      <c r="F24" s="280">
        <v>788677.15</v>
      </c>
      <c r="G24" s="280">
        <v>50611.839999999997</v>
      </c>
      <c r="H24" s="280">
        <v>79806.710000000006</v>
      </c>
      <c r="J24" s="278">
        <v>197960.58</v>
      </c>
      <c r="K24" s="278">
        <v>93749.07</v>
      </c>
      <c r="Q24" s="278">
        <v>-1751927.6</v>
      </c>
      <c r="R24" s="278">
        <v>2461151.44</v>
      </c>
      <c r="T24" s="282">
        <v>1543797.44</v>
      </c>
      <c r="U24" s="282">
        <v>310050</v>
      </c>
      <c r="V24" s="282">
        <v>283.35000000000002</v>
      </c>
      <c r="W24" s="282">
        <v>1467940</v>
      </c>
      <c r="Y24" s="283">
        <v>1791124</v>
      </c>
      <c r="Z24" s="283">
        <v>1830</v>
      </c>
      <c r="AB24" s="283">
        <v>812142.23</v>
      </c>
      <c r="AC24" s="283">
        <v>163030.04999999999</v>
      </c>
      <c r="AD24" s="283">
        <v>1136</v>
      </c>
      <c r="AF24" s="101">
        <f t="shared" si="4"/>
        <v>919095.7</v>
      </c>
      <c r="AG24" s="37">
        <f t="shared" si="5"/>
        <v>0</v>
      </c>
      <c r="AH24" s="26">
        <f t="shared" si="9"/>
        <v>919095.7</v>
      </c>
      <c r="AI24" s="17">
        <f t="shared" si="7"/>
        <v>3322070.79</v>
      </c>
      <c r="AJ24" s="19">
        <f t="shared" si="8"/>
        <v>2769262.28</v>
      </c>
      <c r="AK24" s="32">
        <f t="shared" si="3"/>
        <v>552808.51000000024</v>
      </c>
    </row>
    <row r="25" spans="1:37" x14ac:dyDescent="0.2">
      <c r="A25" s="1" t="s">
        <v>463</v>
      </c>
      <c r="B25" s="1" t="s">
        <v>465</v>
      </c>
      <c r="C25" s="90">
        <v>4180</v>
      </c>
      <c r="D25" s="91" t="s">
        <v>1105</v>
      </c>
      <c r="E25" s="279" t="s">
        <v>2037</v>
      </c>
      <c r="F25" s="280">
        <v>547063.94999999995</v>
      </c>
      <c r="G25" s="280">
        <v>57673.32</v>
      </c>
      <c r="H25" s="280">
        <v>69809.95</v>
      </c>
      <c r="J25" s="278">
        <v>344752.63</v>
      </c>
      <c r="K25" s="278">
        <v>140948.41</v>
      </c>
      <c r="Q25" s="278">
        <v>-808780.81</v>
      </c>
      <c r="R25" s="278">
        <v>1609968.11</v>
      </c>
      <c r="T25" s="282">
        <v>1084950.77</v>
      </c>
      <c r="U25" s="282">
        <v>46500</v>
      </c>
      <c r="V25" s="282">
        <v>764.99</v>
      </c>
      <c r="W25" s="282">
        <v>1073660</v>
      </c>
      <c r="Y25" s="283">
        <v>1264442</v>
      </c>
      <c r="Z25" s="283">
        <v>5590</v>
      </c>
      <c r="AB25" s="283">
        <v>448484.77</v>
      </c>
      <c r="AC25" s="283">
        <v>101459.05</v>
      </c>
      <c r="AD25" s="283">
        <v>323.14</v>
      </c>
      <c r="AF25" s="101">
        <f t="shared" si="4"/>
        <v>674547.21999999986</v>
      </c>
      <c r="AG25" s="37">
        <f t="shared" si="5"/>
        <v>0</v>
      </c>
      <c r="AH25" s="26">
        <f t="shared" si="9"/>
        <v>674547.21999999986</v>
      </c>
      <c r="AI25" s="17">
        <f t="shared" si="7"/>
        <v>2205875.7599999998</v>
      </c>
      <c r="AJ25" s="19">
        <f t="shared" si="8"/>
        <v>1820298.96</v>
      </c>
      <c r="AK25" s="32">
        <f t="shared" si="3"/>
        <v>385576.79999999981</v>
      </c>
    </row>
    <row r="26" spans="1:37" x14ac:dyDescent="0.2">
      <c r="A26" s="1" t="s">
        <v>463</v>
      </c>
      <c r="B26" s="1" t="s">
        <v>465</v>
      </c>
      <c r="C26" s="90">
        <v>2100</v>
      </c>
      <c r="D26" s="91" t="s">
        <v>1106</v>
      </c>
      <c r="E26" s="279" t="s">
        <v>2038</v>
      </c>
      <c r="F26" s="280">
        <v>376192.54</v>
      </c>
      <c r="G26" s="280">
        <v>712</v>
      </c>
      <c r="H26" s="280">
        <v>103624.31</v>
      </c>
      <c r="J26" s="278">
        <v>242672.84</v>
      </c>
      <c r="K26" s="278">
        <v>120060.15</v>
      </c>
      <c r="Q26" s="278">
        <v>-1234395.1000000001</v>
      </c>
      <c r="R26" s="278">
        <v>1693812.25</v>
      </c>
      <c r="T26" s="282">
        <v>719364.39</v>
      </c>
      <c r="U26" s="282">
        <v>62430</v>
      </c>
      <c r="V26" s="282">
        <v>422.83</v>
      </c>
      <c r="W26" s="282">
        <v>695850</v>
      </c>
      <c r="Y26" s="283">
        <v>830780</v>
      </c>
      <c r="AB26" s="283">
        <v>214396.77</v>
      </c>
      <c r="AC26" s="283">
        <v>39891.550000000003</v>
      </c>
      <c r="AF26" s="101">
        <f t="shared" si="4"/>
        <v>480528.85</v>
      </c>
      <c r="AG26" s="37">
        <f t="shared" si="5"/>
        <v>0</v>
      </c>
      <c r="AH26" s="26">
        <f t="shared" si="9"/>
        <v>480528.85</v>
      </c>
      <c r="AI26" s="17">
        <f t="shared" si="7"/>
        <v>1478067.22</v>
      </c>
      <c r="AJ26" s="19">
        <f t="shared" si="8"/>
        <v>1085068.32</v>
      </c>
      <c r="AK26" s="32">
        <f t="shared" si="3"/>
        <v>392998.89999999991</v>
      </c>
    </row>
    <row r="27" spans="1:37" x14ac:dyDescent="0.2">
      <c r="A27" s="1" t="s">
        <v>463</v>
      </c>
      <c r="B27" s="1" t="s">
        <v>465</v>
      </c>
      <c r="C27" s="90">
        <v>4887</v>
      </c>
      <c r="D27" s="91" t="s">
        <v>1107</v>
      </c>
      <c r="E27" s="279" t="s">
        <v>2039</v>
      </c>
      <c r="F27" s="280">
        <v>780949.38</v>
      </c>
      <c r="G27" s="280">
        <v>45287.1</v>
      </c>
      <c r="H27" s="280">
        <v>114616.91</v>
      </c>
      <c r="J27" s="278">
        <v>275560.84000000003</v>
      </c>
      <c r="K27" s="278">
        <v>244235.42</v>
      </c>
      <c r="O27" s="281">
        <v>7.5</v>
      </c>
      <c r="Q27" s="278">
        <v>25431.66</v>
      </c>
      <c r="R27" s="278">
        <v>1247745.83</v>
      </c>
      <c r="T27" s="282">
        <v>1230244.6200000001</v>
      </c>
      <c r="U27" s="282">
        <v>50000</v>
      </c>
      <c r="V27" s="282">
        <v>2214.86</v>
      </c>
      <c r="W27" s="282">
        <v>933760</v>
      </c>
      <c r="Y27" s="283">
        <v>1215041</v>
      </c>
      <c r="AB27" s="283">
        <v>634310.03</v>
      </c>
      <c r="AC27" s="283">
        <v>85412.29</v>
      </c>
      <c r="AF27" s="101">
        <f t="shared" si="4"/>
        <v>940853.39</v>
      </c>
      <c r="AG27" s="37">
        <f t="shared" si="5"/>
        <v>7.5</v>
      </c>
      <c r="AH27" s="26">
        <f t="shared" si="9"/>
        <v>940845.89</v>
      </c>
      <c r="AI27" s="17">
        <f t="shared" si="7"/>
        <v>2216219.4800000004</v>
      </c>
      <c r="AJ27" s="19">
        <f t="shared" si="8"/>
        <v>1934763.32</v>
      </c>
      <c r="AK27" s="32">
        <f t="shared" si="3"/>
        <v>281456.16000000038</v>
      </c>
    </row>
    <row r="28" spans="1:37" x14ac:dyDescent="0.2">
      <c r="A28" s="1" t="s">
        <v>463</v>
      </c>
      <c r="B28" s="1" t="s">
        <v>465</v>
      </c>
      <c r="C28" s="90">
        <v>5102</v>
      </c>
      <c r="D28" s="91" t="s">
        <v>1108</v>
      </c>
      <c r="E28" s="279" t="s">
        <v>2040</v>
      </c>
      <c r="F28" s="280">
        <v>987076.37</v>
      </c>
      <c r="H28" s="280">
        <v>94243.81</v>
      </c>
      <c r="J28" s="278">
        <v>394562.15</v>
      </c>
      <c r="K28" s="278">
        <v>110788.82</v>
      </c>
      <c r="O28" s="281">
        <v>378.9</v>
      </c>
      <c r="Q28" s="278">
        <v>-381270.72</v>
      </c>
      <c r="R28" s="278">
        <v>1804121.26</v>
      </c>
      <c r="T28" s="282">
        <v>962255.3</v>
      </c>
      <c r="U28" s="282">
        <v>200</v>
      </c>
      <c r="V28" s="282">
        <v>3232.07</v>
      </c>
      <c r="W28" s="282">
        <v>679620</v>
      </c>
      <c r="Y28" s="283">
        <v>835936</v>
      </c>
      <c r="Z28" s="283">
        <v>2520</v>
      </c>
      <c r="AB28" s="283">
        <v>525004.01</v>
      </c>
      <c r="AC28" s="283">
        <v>81592.649999999994</v>
      </c>
      <c r="AF28" s="101">
        <f t="shared" si="4"/>
        <v>1081320.18</v>
      </c>
      <c r="AG28" s="37">
        <f t="shared" si="5"/>
        <v>378.9</v>
      </c>
      <c r="AH28" s="26">
        <f t="shared" si="9"/>
        <v>1080941.28</v>
      </c>
      <c r="AI28" s="17">
        <f t="shared" si="7"/>
        <v>1645307.37</v>
      </c>
      <c r="AJ28" s="19">
        <f t="shared" si="8"/>
        <v>1445052.66</v>
      </c>
      <c r="AK28" s="32">
        <f t="shared" si="3"/>
        <v>200254.7100000002</v>
      </c>
    </row>
    <row r="29" spans="1:37" x14ac:dyDescent="0.2">
      <c r="A29" s="1" t="s">
        <v>463</v>
      </c>
      <c r="B29" s="1" t="s">
        <v>465</v>
      </c>
      <c r="C29" s="90">
        <v>11813</v>
      </c>
      <c r="D29" s="91" t="s">
        <v>1109</v>
      </c>
      <c r="E29" s="279" t="s">
        <v>2041</v>
      </c>
      <c r="F29" s="280">
        <v>791963.72</v>
      </c>
      <c r="G29" s="280">
        <v>240</v>
      </c>
      <c r="H29" s="280">
        <v>160383.95000000001</v>
      </c>
      <c r="J29" s="278">
        <v>434046.82</v>
      </c>
      <c r="K29" s="278">
        <v>292835.34000000003</v>
      </c>
      <c r="O29" s="281">
        <v>65.150000000000006</v>
      </c>
      <c r="Q29" s="278">
        <v>-931.18</v>
      </c>
      <c r="R29" s="278">
        <v>1414760.08</v>
      </c>
      <c r="T29" s="282">
        <v>1270958.97</v>
      </c>
      <c r="V29" s="282">
        <v>1067.44</v>
      </c>
      <c r="W29" s="282">
        <v>1188900</v>
      </c>
      <c r="Y29" s="283">
        <v>1477246</v>
      </c>
      <c r="AB29" s="283">
        <v>513666.09</v>
      </c>
      <c r="AC29" s="283">
        <v>132881.54</v>
      </c>
      <c r="AF29" s="101">
        <f t="shared" si="4"/>
        <v>952587.66999999993</v>
      </c>
      <c r="AG29" s="37">
        <f t="shared" si="5"/>
        <v>65.150000000000006</v>
      </c>
      <c r="AH29" s="26">
        <f t="shared" si="9"/>
        <v>952522.5199999999</v>
      </c>
      <c r="AI29" s="17">
        <f t="shared" si="7"/>
        <v>2460926.41</v>
      </c>
      <c r="AJ29" s="19">
        <f t="shared" si="8"/>
        <v>2123793.63</v>
      </c>
      <c r="AK29" s="32">
        <f t="shared" si="3"/>
        <v>337132.78000000026</v>
      </c>
    </row>
    <row r="30" spans="1:37" x14ac:dyDescent="0.2">
      <c r="A30" s="1" t="s">
        <v>463</v>
      </c>
      <c r="B30" s="1" t="s">
        <v>465</v>
      </c>
      <c r="C30" s="90">
        <v>7972</v>
      </c>
      <c r="D30" s="91" t="s">
        <v>1110</v>
      </c>
      <c r="E30" s="279" t="s">
        <v>2042</v>
      </c>
      <c r="F30" s="280">
        <v>1318106.73</v>
      </c>
      <c r="H30" s="280">
        <v>226963.77</v>
      </c>
      <c r="J30" s="278">
        <v>193984.18</v>
      </c>
      <c r="K30" s="278">
        <v>221736.74</v>
      </c>
      <c r="O30" s="281">
        <v>0</v>
      </c>
      <c r="Q30" s="278">
        <v>-770525.94</v>
      </c>
      <c r="R30" s="278">
        <v>1595887.05</v>
      </c>
      <c r="T30" s="282">
        <v>1661540.61</v>
      </c>
      <c r="U30" s="282">
        <v>626550</v>
      </c>
      <c r="V30" s="282">
        <v>600.23</v>
      </c>
      <c r="W30" s="282">
        <v>1443970</v>
      </c>
      <c r="Y30" s="283">
        <v>1718530</v>
      </c>
      <c r="AB30" s="283">
        <v>746453.68</v>
      </c>
      <c r="AC30" s="283">
        <v>53925.85</v>
      </c>
      <c r="AF30" s="101">
        <f t="shared" si="4"/>
        <v>1545070.5</v>
      </c>
      <c r="AG30" s="37">
        <f t="shared" si="5"/>
        <v>0</v>
      </c>
      <c r="AH30" s="26">
        <f t="shared" si="9"/>
        <v>1545070.5</v>
      </c>
      <c r="AI30" s="17">
        <f t="shared" si="7"/>
        <v>3732660.8400000003</v>
      </c>
      <c r="AJ30" s="19">
        <f t="shared" si="8"/>
        <v>2518909.5300000003</v>
      </c>
      <c r="AK30" s="32">
        <f t="shared" si="3"/>
        <v>1213751.31</v>
      </c>
    </row>
    <row r="31" spans="1:37" x14ac:dyDescent="0.2">
      <c r="A31" s="1" t="s">
        <v>463</v>
      </c>
      <c r="B31" s="1" t="s">
        <v>465</v>
      </c>
      <c r="C31" s="90">
        <v>3577</v>
      </c>
      <c r="D31" s="91" t="s">
        <v>1111</v>
      </c>
      <c r="E31" s="279" t="s">
        <v>2043</v>
      </c>
      <c r="F31" s="280">
        <v>776382.42</v>
      </c>
      <c r="H31" s="280">
        <v>224747.74</v>
      </c>
      <c r="J31" s="278">
        <v>116673.09</v>
      </c>
      <c r="K31" s="278">
        <v>187271.45</v>
      </c>
      <c r="O31" s="281">
        <v>52.2</v>
      </c>
      <c r="Q31" s="278">
        <v>-832865.71</v>
      </c>
      <c r="R31" s="278">
        <v>1789492.25</v>
      </c>
      <c r="T31" s="282">
        <v>952046.98</v>
      </c>
      <c r="V31" s="282">
        <v>1253.28</v>
      </c>
      <c r="W31" s="282">
        <v>667540</v>
      </c>
      <c r="Y31" s="283">
        <v>852256</v>
      </c>
      <c r="AB31" s="283">
        <v>295106.94</v>
      </c>
      <c r="AC31" s="283">
        <v>58119.360000000001</v>
      </c>
      <c r="AD31" s="283">
        <v>1514</v>
      </c>
      <c r="AF31" s="101">
        <f t="shared" si="4"/>
        <v>1001130.16</v>
      </c>
      <c r="AG31" s="37">
        <f t="shared" si="5"/>
        <v>52.2</v>
      </c>
      <c r="AH31" s="26">
        <f t="shared" si="9"/>
        <v>1001077.9600000001</v>
      </c>
      <c r="AI31" s="17">
        <f t="shared" si="7"/>
        <v>1620840.26</v>
      </c>
      <c r="AJ31" s="19">
        <f t="shared" si="8"/>
        <v>1206996.3</v>
      </c>
      <c r="AK31" s="32">
        <f t="shared" si="3"/>
        <v>413843.95999999996</v>
      </c>
    </row>
    <row r="32" spans="1:37" x14ac:dyDescent="0.2">
      <c r="A32" s="1" t="s">
        <v>463</v>
      </c>
      <c r="B32" s="1" t="s">
        <v>465</v>
      </c>
      <c r="C32" s="90">
        <v>3159</v>
      </c>
      <c r="D32" s="91" t="s">
        <v>1112</v>
      </c>
      <c r="E32" s="279" t="s">
        <v>2044</v>
      </c>
      <c r="F32" s="280">
        <v>693769.67</v>
      </c>
      <c r="H32" s="280">
        <v>49661.41</v>
      </c>
      <c r="J32" s="278">
        <v>299757.59999999998</v>
      </c>
      <c r="K32" s="278">
        <v>478258.22</v>
      </c>
      <c r="Q32" s="278">
        <v>-1704353.54</v>
      </c>
      <c r="R32" s="278">
        <v>3102228.3</v>
      </c>
      <c r="T32" s="282">
        <v>986263.98</v>
      </c>
      <c r="U32" s="282">
        <v>65178</v>
      </c>
      <c r="V32" s="282">
        <v>825.66</v>
      </c>
      <c r="W32" s="282">
        <v>1414010</v>
      </c>
      <c r="Y32" s="283">
        <v>1634563</v>
      </c>
      <c r="AB32" s="283">
        <v>451391.64</v>
      </c>
      <c r="AC32" s="283">
        <v>189232.86</v>
      </c>
      <c r="AD32" s="283">
        <v>2100</v>
      </c>
      <c r="AF32" s="101">
        <f t="shared" si="4"/>
        <v>743431.08000000007</v>
      </c>
      <c r="AG32" s="37">
        <f t="shared" si="5"/>
        <v>0</v>
      </c>
      <c r="AH32" s="26">
        <f t="shared" si="9"/>
        <v>743431.08000000007</v>
      </c>
      <c r="AI32" s="17">
        <f t="shared" si="7"/>
        <v>2466277.6399999997</v>
      </c>
      <c r="AJ32" s="19">
        <f t="shared" si="8"/>
        <v>2277287.5</v>
      </c>
      <c r="AK32" s="32">
        <f t="shared" si="3"/>
        <v>188990.13999999966</v>
      </c>
    </row>
    <row r="33" spans="1:37" x14ac:dyDescent="0.2">
      <c r="A33" s="1" t="s">
        <v>463</v>
      </c>
      <c r="B33" s="1" t="s">
        <v>465</v>
      </c>
      <c r="C33" s="90">
        <v>3764</v>
      </c>
      <c r="D33" s="91" t="s">
        <v>1113</v>
      </c>
      <c r="E33" s="279" t="s">
        <v>2045</v>
      </c>
      <c r="F33" s="280">
        <v>778287.64</v>
      </c>
      <c r="G33" s="280">
        <v>112897.66</v>
      </c>
      <c r="H33" s="280">
        <v>105224.14</v>
      </c>
      <c r="J33" s="278">
        <v>354946.69</v>
      </c>
      <c r="K33" s="278">
        <v>231122.05</v>
      </c>
      <c r="O33" s="281">
        <v>0</v>
      </c>
      <c r="Q33" s="278">
        <v>-493277.31</v>
      </c>
      <c r="R33" s="278">
        <v>1484748</v>
      </c>
      <c r="T33" s="282">
        <v>1248703.8500000001</v>
      </c>
      <c r="U33" s="282">
        <v>93000</v>
      </c>
      <c r="V33" s="282">
        <v>2122.31</v>
      </c>
      <c r="W33" s="282">
        <v>612880</v>
      </c>
      <c r="Y33" s="283">
        <v>851819</v>
      </c>
      <c r="AB33" s="283">
        <v>327212.64</v>
      </c>
      <c r="AC33" s="283">
        <v>106716.95</v>
      </c>
      <c r="AF33" s="101">
        <f t="shared" si="4"/>
        <v>996409.44000000006</v>
      </c>
      <c r="AG33" s="37">
        <f t="shared" si="5"/>
        <v>0</v>
      </c>
      <c r="AH33" s="26">
        <f t="shared" si="9"/>
        <v>996409.44000000006</v>
      </c>
      <c r="AI33" s="17">
        <f t="shared" si="7"/>
        <v>1956706.1600000001</v>
      </c>
      <c r="AJ33" s="19">
        <f t="shared" si="8"/>
        <v>1285748.5900000001</v>
      </c>
      <c r="AK33" s="32">
        <f t="shared" si="3"/>
        <v>670957.57000000007</v>
      </c>
    </row>
    <row r="34" spans="1:37" x14ac:dyDescent="0.2">
      <c r="A34" s="1" t="s">
        <v>463</v>
      </c>
      <c r="B34" s="1" t="s">
        <v>465</v>
      </c>
      <c r="C34" s="90">
        <v>3691</v>
      </c>
      <c r="D34" s="91" t="s">
        <v>1114</v>
      </c>
      <c r="E34" s="279" t="s">
        <v>2046</v>
      </c>
      <c r="F34" s="280">
        <v>830668.15</v>
      </c>
      <c r="G34" s="280">
        <v>33230.400000000001</v>
      </c>
      <c r="H34" s="280">
        <v>55116.93</v>
      </c>
      <c r="J34" s="278">
        <v>96862.28</v>
      </c>
      <c r="K34" s="278">
        <v>309717.95</v>
      </c>
      <c r="Q34" s="278">
        <v>-1036745.7</v>
      </c>
      <c r="R34" s="278">
        <v>1924840.79</v>
      </c>
      <c r="T34" s="282">
        <v>1254889.1599999999</v>
      </c>
      <c r="U34" s="282">
        <v>86609.5</v>
      </c>
      <c r="V34" s="282">
        <v>848.82</v>
      </c>
      <c r="W34" s="282">
        <v>641140</v>
      </c>
      <c r="Y34" s="283">
        <v>913143</v>
      </c>
      <c r="AB34" s="283">
        <v>490722.5</v>
      </c>
      <c r="AC34" s="283">
        <v>91956.36</v>
      </c>
      <c r="AF34" s="101">
        <f t="shared" si="4"/>
        <v>919015.4800000001</v>
      </c>
      <c r="AG34" s="37">
        <f t="shared" si="5"/>
        <v>0</v>
      </c>
      <c r="AH34" s="26">
        <f t="shared" si="9"/>
        <v>919015.4800000001</v>
      </c>
      <c r="AI34" s="17">
        <f t="shared" si="7"/>
        <v>1983487.48</v>
      </c>
      <c r="AJ34" s="19">
        <f t="shared" si="8"/>
        <v>1495821.86</v>
      </c>
      <c r="AK34" s="32">
        <f t="shared" si="3"/>
        <v>487665.61999999988</v>
      </c>
    </row>
    <row r="35" spans="1:37" x14ac:dyDescent="0.2">
      <c r="A35" s="1" t="s">
        <v>463</v>
      </c>
      <c r="B35" s="1" t="s">
        <v>465</v>
      </c>
      <c r="C35" s="90">
        <v>7031</v>
      </c>
      <c r="D35" s="91" t="s">
        <v>1115</v>
      </c>
      <c r="E35" s="279" t="s">
        <v>2047</v>
      </c>
      <c r="F35" s="280">
        <v>1558696.98</v>
      </c>
      <c r="G35" s="280">
        <v>49918.92</v>
      </c>
      <c r="H35" s="280">
        <v>138489.43</v>
      </c>
      <c r="J35" s="278">
        <v>228457.18</v>
      </c>
      <c r="K35" s="278">
        <v>169059.79</v>
      </c>
      <c r="Q35" s="278">
        <v>353670</v>
      </c>
      <c r="R35" s="278">
        <v>1101601.1100000001</v>
      </c>
      <c r="T35" s="282">
        <v>1147770.6000000001</v>
      </c>
      <c r="U35" s="282">
        <v>337125</v>
      </c>
      <c r="V35" s="282">
        <v>4561.6400000000003</v>
      </c>
      <c r="W35" s="282">
        <v>1208070</v>
      </c>
      <c r="X35" s="282">
        <v>48</v>
      </c>
      <c r="Y35" s="283">
        <v>1496836</v>
      </c>
      <c r="AB35" s="283">
        <v>397468.05</v>
      </c>
      <c r="AC35" s="283">
        <v>53415.5</v>
      </c>
      <c r="AF35" s="101">
        <f t="shared" si="4"/>
        <v>1747105.3299999998</v>
      </c>
      <c r="AG35" s="37">
        <f t="shared" si="5"/>
        <v>0</v>
      </c>
      <c r="AH35" s="26">
        <f t="shared" si="9"/>
        <v>1747105.3299999998</v>
      </c>
      <c r="AI35" s="17">
        <f t="shared" si="7"/>
        <v>2697575.24</v>
      </c>
      <c r="AJ35" s="19">
        <f t="shared" si="8"/>
        <v>1947719.55</v>
      </c>
      <c r="AK35" s="32">
        <f t="shared" si="3"/>
        <v>749855.69000000018</v>
      </c>
    </row>
    <row r="36" spans="1:37" x14ac:dyDescent="0.2">
      <c r="A36" s="1" t="s">
        <v>463</v>
      </c>
      <c r="B36" s="1" t="s">
        <v>465</v>
      </c>
      <c r="C36" s="90">
        <v>3391</v>
      </c>
      <c r="D36" s="91" t="s">
        <v>1116</v>
      </c>
      <c r="E36" s="279" t="s">
        <v>2048</v>
      </c>
      <c r="F36" s="280">
        <v>521697.78</v>
      </c>
      <c r="G36" s="280">
        <v>7279.05</v>
      </c>
      <c r="H36" s="280">
        <v>132278.34</v>
      </c>
      <c r="J36" s="278">
        <v>1472333.26</v>
      </c>
      <c r="K36" s="278">
        <v>101402.47</v>
      </c>
      <c r="Q36" s="278">
        <v>1378181.32</v>
      </c>
      <c r="R36" s="278">
        <v>528949.56000000006</v>
      </c>
      <c r="T36" s="282">
        <v>986186.02</v>
      </c>
      <c r="U36" s="282">
        <v>153175</v>
      </c>
      <c r="V36" s="282">
        <v>492.73</v>
      </c>
      <c r="W36" s="282">
        <v>885460</v>
      </c>
      <c r="X36" s="282">
        <v>80</v>
      </c>
      <c r="Y36" s="283">
        <v>1104160</v>
      </c>
      <c r="AB36" s="283">
        <v>443761.12</v>
      </c>
      <c r="AC36" s="283">
        <v>108866.61</v>
      </c>
      <c r="AD36" s="283">
        <v>500</v>
      </c>
      <c r="AF36" s="101">
        <f t="shared" si="4"/>
        <v>661255.17000000004</v>
      </c>
      <c r="AG36" s="37">
        <f t="shared" si="5"/>
        <v>0</v>
      </c>
      <c r="AH36" s="26">
        <f t="shared" si="9"/>
        <v>661255.17000000004</v>
      </c>
      <c r="AI36" s="17">
        <f t="shared" si="7"/>
        <v>2025393.75</v>
      </c>
      <c r="AJ36" s="19">
        <f t="shared" si="8"/>
        <v>1657287.7300000002</v>
      </c>
      <c r="AK36" s="32">
        <f t="shared" si="3"/>
        <v>368106.01999999979</v>
      </c>
    </row>
    <row r="37" spans="1:37" x14ac:dyDescent="0.2">
      <c r="A37" s="1" t="s">
        <v>463</v>
      </c>
      <c r="B37" s="1" t="s">
        <v>465</v>
      </c>
      <c r="C37" s="90">
        <v>4244</v>
      </c>
      <c r="D37" s="91" t="s">
        <v>1117</v>
      </c>
      <c r="E37" s="279" t="s">
        <v>2049</v>
      </c>
      <c r="F37" s="280">
        <v>472811.72</v>
      </c>
      <c r="H37" s="280">
        <v>69172.929999999993</v>
      </c>
      <c r="J37" s="278">
        <v>475945.18</v>
      </c>
      <c r="K37" s="278">
        <v>66390.69</v>
      </c>
      <c r="O37" s="281">
        <v>283.39</v>
      </c>
      <c r="Q37" s="278">
        <v>-783262.06</v>
      </c>
      <c r="R37" s="278">
        <v>1603684.39</v>
      </c>
      <c r="T37" s="282">
        <v>888895.67</v>
      </c>
      <c r="U37" s="282">
        <v>157020</v>
      </c>
      <c r="V37" s="282">
        <v>447.63</v>
      </c>
      <c r="W37" s="282">
        <v>1226750</v>
      </c>
      <c r="Y37" s="283">
        <v>1397572</v>
      </c>
      <c r="AB37" s="283">
        <v>497625.45</v>
      </c>
      <c r="AC37" s="283">
        <v>101077.29</v>
      </c>
      <c r="AD37" s="283">
        <v>500</v>
      </c>
      <c r="AF37" s="101">
        <f t="shared" si="4"/>
        <v>541984.64999999991</v>
      </c>
      <c r="AG37" s="37">
        <f t="shared" si="5"/>
        <v>283.39</v>
      </c>
      <c r="AH37" s="26">
        <f t="shared" si="9"/>
        <v>541701.25999999989</v>
      </c>
      <c r="AI37" s="17">
        <f t="shared" si="7"/>
        <v>2273113.2999999998</v>
      </c>
      <c r="AJ37" s="19">
        <f t="shared" si="8"/>
        <v>1996774.74</v>
      </c>
      <c r="AK37" s="32">
        <f t="shared" si="3"/>
        <v>276338.55999999982</v>
      </c>
    </row>
    <row r="38" spans="1:37" x14ac:dyDescent="0.2">
      <c r="A38" s="1" t="s">
        <v>463</v>
      </c>
      <c r="B38" s="1" t="s">
        <v>465</v>
      </c>
      <c r="C38" s="90">
        <v>1926</v>
      </c>
      <c r="D38" s="91" t="s">
        <v>1118</v>
      </c>
      <c r="E38" s="279" t="s">
        <v>2050</v>
      </c>
      <c r="F38" s="280">
        <v>395192.46</v>
      </c>
      <c r="G38" s="280">
        <v>19924.98</v>
      </c>
      <c r="H38" s="280">
        <v>112719.2</v>
      </c>
      <c r="J38" s="278">
        <v>162759.16</v>
      </c>
      <c r="K38" s="278">
        <v>100670</v>
      </c>
      <c r="Q38" s="278">
        <v>-868026.46</v>
      </c>
      <c r="R38" s="278">
        <v>1498620.76</v>
      </c>
      <c r="T38" s="282">
        <v>668026.15</v>
      </c>
      <c r="V38" s="282">
        <v>454.27</v>
      </c>
      <c r="W38" s="282">
        <v>507460</v>
      </c>
      <c r="Y38" s="283">
        <v>612654</v>
      </c>
      <c r="Z38" s="283">
        <v>4418</v>
      </c>
      <c r="AB38" s="283">
        <v>300886.40999999997</v>
      </c>
      <c r="AC38" s="283">
        <v>70478.509999999995</v>
      </c>
      <c r="AF38" s="101">
        <f t="shared" si="4"/>
        <v>527836.64</v>
      </c>
      <c r="AG38" s="37">
        <f t="shared" si="5"/>
        <v>0</v>
      </c>
      <c r="AH38" s="26">
        <f t="shared" si="9"/>
        <v>527836.64</v>
      </c>
      <c r="AI38" s="17">
        <f t="shared" si="7"/>
        <v>1175940.42</v>
      </c>
      <c r="AJ38" s="19">
        <f t="shared" si="8"/>
        <v>988436.91999999993</v>
      </c>
      <c r="AK38" s="32">
        <f t="shared" si="3"/>
        <v>187503.5</v>
      </c>
    </row>
    <row r="39" spans="1:37" x14ac:dyDescent="0.2">
      <c r="A39" s="1" t="s">
        <v>463</v>
      </c>
      <c r="B39" s="1" t="s">
        <v>465</v>
      </c>
      <c r="C39" s="90">
        <v>5306</v>
      </c>
      <c r="D39" s="91" t="s">
        <v>1119</v>
      </c>
      <c r="E39" s="279" t="s">
        <v>2051</v>
      </c>
      <c r="F39" s="280">
        <v>691685.91</v>
      </c>
      <c r="G39" s="280">
        <v>127668.99</v>
      </c>
      <c r="H39" s="280">
        <v>79606.33</v>
      </c>
      <c r="J39" s="278">
        <v>1447752.45</v>
      </c>
      <c r="K39" s="278">
        <v>256709.8</v>
      </c>
      <c r="Q39" s="278">
        <v>65970.539999999994</v>
      </c>
      <c r="R39" s="278">
        <v>2339595.1</v>
      </c>
      <c r="T39" s="282">
        <v>1269793.06</v>
      </c>
      <c r="U39" s="282">
        <v>90500</v>
      </c>
      <c r="V39" s="282">
        <v>1139.47</v>
      </c>
      <c r="W39" s="282">
        <v>1008900</v>
      </c>
      <c r="Y39" s="283">
        <v>1346609.26</v>
      </c>
      <c r="AB39" s="283">
        <v>621984.77</v>
      </c>
      <c r="AC39" s="283">
        <v>130516.66</v>
      </c>
      <c r="AF39" s="101">
        <f t="shared" si="4"/>
        <v>898961.23</v>
      </c>
      <c r="AG39" s="37">
        <f t="shared" si="5"/>
        <v>0</v>
      </c>
      <c r="AH39" s="26">
        <f t="shared" si="9"/>
        <v>898961.23</v>
      </c>
      <c r="AI39" s="17">
        <f t="shared" si="7"/>
        <v>2370332.5300000003</v>
      </c>
      <c r="AJ39" s="19">
        <f t="shared" si="8"/>
        <v>2099110.69</v>
      </c>
      <c r="AK39" s="32">
        <f t="shared" si="3"/>
        <v>271221.84000000032</v>
      </c>
    </row>
    <row r="40" spans="1:37" x14ac:dyDescent="0.2">
      <c r="A40" s="1" t="s">
        <v>463</v>
      </c>
      <c r="B40" s="1" t="s">
        <v>465</v>
      </c>
      <c r="C40" s="90">
        <v>2556</v>
      </c>
      <c r="D40" s="91" t="s">
        <v>1120</v>
      </c>
      <c r="E40" s="279" t="s">
        <v>2052</v>
      </c>
      <c r="F40" s="280">
        <v>820362.74</v>
      </c>
      <c r="H40" s="280">
        <v>51386.23</v>
      </c>
      <c r="J40" s="278">
        <v>232960.22</v>
      </c>
      <c r="K40" s="278">
        <v>133102.76999999999</v>
      </c>
      <c r="Q40" s="278">
        <v>-805282.31</v>
      </c>
      <c r="R40" s="278">
        <v>1457071.21</v>
      </c>
      <c r="T40" s="282">
        <v>1168201.94</v>
      </c>
      <c r="U40" s="282">
        <v>234130</v>
      </c>
      <c r="V40" s="282">
        <v>520.66999999999996</v>
      </c>
      <c r="W40" s="282">
        <v>240780</v>
      </c>
      <c r="Y40" s="283">
        <v>497325</v>
      </c>
      <c r="AB40" s="283">
        <v>450508.26</v>
      </c>
      <c r="AC40" s="283">
        <v>57994.29</v>
      </c>
      <c r="AF40" s="101">
        <f t="shared" si="4"/>
        <v>871748.97</v>
      </c>
      <c r="AG40" s="37">
        <f t="shared" si="5"/>
        <v>0</v>
      </c>
      <c r="AH40" s="26">
        <f t="shared" si="9"/>
        <v>871748.97</v>
      </c>
      <c r="AI40" s="17">
        <f t="shared" si="7"/>
        <v>1643632.6099999999</v>
      </c>
      <c r="AJ40" s="19">
        <f t="shared" si="8"/>
        <v>1005827.55</v>
      </c>
      <c r="AK40" s="32">
        <f t="shared" si="3"/>
        <v>637805.05999999982</v>
      </c>
    </row>
    <row r="41" spans="1:37" x14ac:dyDescent="0.2">
      <c r="A41" s="1" t="s">
        <v>463</v>
      </c>
      <c r="B41" s="1" t="s">
        <v>465</v>
      </c>
      <c r="C41" s="90">
        <v>2366</v>
      </c>
      <c r="D41" s="91" t="s">
        <v>1121</v>
      </c>
      <c r="E41" s="279" t="s">
        <v>2053</v>
      </c>
      <c r="F41" s="280">
        <v>792805.51</v>
      </c>
      <c r="G41" s="280">
        <v>25655.15</v>
      </c>
      <c r="H41" s="280">
        <v>115459.97</v>
      </c>
      <c r="J41" s="278">
        <v>390940.03</v>
      </c>
      <c r="K41" s="278">
        <v>508118.5</v>
      </c>
      <c r="Q41" s="278">
        <v>-359713.42</v>
      </c>
      <c r="R41" s="278">
        <v>1798384.44</v>
      </c>
      <c r="T41" s="282">
        <v>875941.09</v>
      </c>
      <c r="U41" s="282">
        <v>244390</v>
      </c>
      <c r="V41" s="282">
        <v>1208.56</v>
      </c>
      <c r="W41" s="282">
        <v>630880</v>
      </c>
      <c r="Y41" s="283">
        <v>764682</v>
      </c>
      <c r="AB41" s="283">
        <v>385119.71</v>
      </c>
      <c r="AC41" s="283">
        <v>156038.49</v>
      </c>
      <c r="AD41" s="283">
        <v>80</v>
      </c>
      <c r="AF41" s="101">
        <f t="shared" si="4"/>
        <v>933920.63</v>
      </c>
      <c r="AG41" s="37">
        <f t="shared" si="5"/>
        <v>0</v>
      </c>
      <c r="AH41" s="26">
        <f t="shared" si="9"/>
        <v>933920.63</v>
      </c>
      <c r="AI41" s="17">
        <f t="shared" si="7"/>
        <v>1752419.65</v>
      </c>
      <c r="AJ41" s="19">
        <f t="shared" si="8"/>
        <v>1305920.2</v>
      </c>
      <c r="AK41" s="32">
        <f t="shared" si="3"/>
        <v>446499.44999999995</v>
      </c>
    </row>
    <row r="42" spans="1:37" x14ac:dyDescent="0.2">
      <c r="A42" s="1" t="s">
        <v>463</v>
      </c>
      <c r="B42" s="1" t="s">
        <v>465</v>
      </c>
      <c r="C42" s="90">
        <v>5915</v>
      </c>
      <c r="D42" s="91" t="s">
        <v>1122</v>
      </c>
      <c r="E42" s="279" t="s">
        <v>2054</v>
      </c>
      <c r="F42" s="280">
        <v>654777.46</v>
      </c>
      <c r="H42" s="280">
        <v>150659.19</v>
      </c>
      <c r="J42" s="278">
        <v>361451.33</v>
      </c>
      <c r="K42" s="278">
        <v>267581.86</v>
      </c>
      <c r="O42" s="281">
        <v>283.07</v>
      </c>
      <c r="Q42" s="278">
        <v>-48139.66</v>
      </c>
      <c r="R42" s="278">
        <v>1262156.06</v>
      </c>
      <c r="T42" s="282">
        <v>1066160.5</v>
      </c>
      <c r="U42" s="282">
        <v>211400</v>
      </c>
      <c r="V42" s="282">
        <v>957.95</v>
      </c>
      <c r="W42" s="282">
        <v>780660</v>
      </c>
      <c r="Y42" s="283">
        <v>1062275</v>
      </c>
      <c r="Z42" s="283">
        <v>1830</v>
      </c>
      <c r="AB42" s="283">
        <v>593288.38</v>
      </c>
      <c r="AC42" s="283">
        <v>109143.7</v>
      </c>
      <c r="AF42" s="101">
        <f t="shared" si="4"/>
        <v>805436.64999999991</v>
      </c>
      <c r="AG42" s="37">
        <f t="shared" si="5"/>
        <v>283.07</v>
      </c>
      <c r="AH42" s="26">
        <f t="shared" si="9"/>
        <v>805153.58</v>
      </c>
      <c r="AI42" s="17">
        <f t="shared" si="7"/>
        <v>2059178.45</v>
      </c>
      <c r="AJ42" s="19">
        <f t="shared" si="8"/>
        <v>1766537.0799999998</v>
      </c>
      <c r="AK42" s="32">
        <f t="shared" si="3"/>
        <v>292641.37000000011</v>
      </c>
    </row>
    <row r="43" spans="1:37" x14ac:dyDescent="0.2">
      <c r="A43" s="1" t="s">
        <v>463</v>
      </c>
      <c r="B43" s="1" t="s">
        <v>465</v>
      </c>
      <c r="C43" s="90">
        <v>3317</v>
      </c>
      <c r="D43" s="91" t="s">
        <v>1123</v>
      </c>
      <c r="E43" s="279" t="s">
        <v>2055</v>
      </c>
      <c r="F43" s="280">
        <v>343810.65</v>
      </c>
      <c r="G43" s="280">
        <v>4580</v>
      </c>
      <c r="H43" s="280">
        <v>211574.43</v>
      </c>
      <c r="J43" s="278">
        <v>581929.99</v>
      </c>
      <c r="K43" s="278">
        <v>93353.73</v>
      </c>
      <c r="Q43" s="278">
        <v>-795906.52</v>
      </c>
      <c r="R43" s="278">
        <v>1683339.65</v>
      </c>
      <c r="T43" s="282">
        <v>954224.31</v>
      </c>
      <c r="V43" s="282">
        <v>466.11</v>
      </c>
      <c r="W43" s="282">
        <v>295850</v>
      </c>
      <c r="Y43" s="283">
        <v>463343</v>
      </c>
      <c r="AB43" s="283">
        <v>315959.71999999997</v>
      </c>
      <c r="AC43" s="283">
        <v>73386.03</v>
      </c>
      <c r="AF43" s="101">
        <f t="shared" si="4"/>
        <v>559965.08000000007</v>
      </c>
      <c r="AG43" s="37">
        <f t="shared" si="5"/>
        <v>0</v>
      </c>
      <c r="AH43" s="26">
        <f t="shared" si="9"/>
        <v>559965.08000000007</v>
      </c>
      <c r="AI43" s="17">
        <f t="shared" si="7"/>
        <v>1250540.42</v>
      </c>
      <c r="AJ43" s="19">
        <f t="shared" si="8"/>
        <v>852688.75</v>
      </c>
      <c r="AK43" s="32">
        <f t="shared" si="3"/>
        <v>397851.66999999993</v>
      </c>
    </row>
    <row r="44" spans="1:37" x14ac:dyDescent="0.2">
      <c r="A44" s="1" t="s">
        <v>463</v>
      </c>
      <c r="B44" s="1" t="s">
        <v>465</v>
      </c>
      <c r="C44" s="90">
        <v>2828</v>
      </c>
      <c r="D44" s="91" t="s">
        <v>1124</v>
      </c>
      <c r="E44" s="279" t="s">
        <v>2187</v>
      </c>
      <c r="F44" s="280">
        <v>946427.01</v>
      </c>
      <c r="G44" s="280">
        <v>13550</v>
      </c>
      <c r="H44" s="280">
        <v>259494.14</v>
      </c>
      <c r="J44" s="278">
        <v>397507.6</v>
      </c>
      <c r="K44" s="278">
        <v>84033.32</v>
      </c>
      <c r="Q44" s="278">
        <v>-688189.72</v>
      </c>
      <c r="R44" s="278">
        <v>2224890.19</v>
      </c>
      <c r="T44" s="282">
        <v>965510.22</v>
      </c>
      <c r="U44" s="282">
        <v>50000</v>
      </c>
      <c r="V44" s="282">
        <v>1421.27</v>
      </c>
      <c r="W44" s="282">
        <v>641780</v>
      </c>
      <c r="Y44" s="283">
        <v>802550</v>
      </c>
      <c r="AB44" s="283">
        <v>532459.42000000004</v>
      </c>
      <c r="AC44" s="283">
        <v>97296.47</v>
      </c>
      <c r="AF44" s="101">
        <f t="shared" si="4"/>
        <v>1219471.1499999999</v>
      </c>
      <c r="AG44" s="37">
        <f t="shared" si="5"/>
        <v>0</v>
      </c>
      <c r="AH44" s="26">
        <f t="shared" si="9"/>
        <v>1219471.1499999999</v>
      </c>
      <c r="AI44" s="17">
        <f t="shared" si="7"/>
        <v>1658711.49</v>
      </c>
      <c r="AJ44" s="19">
        <f t="shared" si="8"/>
        <v>1432305.89</v>
      </c>
      <c r="AK44" s="32">
        <f t="shared" si="3"/>
        <v>226405.60000000009</v>
      </c>
    </row>
    <row r="45" spans="1:37" x14ac:dyDescent="0.2">
      <c r="A45" s="1" t="s">
        <v>463</v>
      </c>
      <c r="B45" s="1" t="s">
        <v>465</v>
      </c>
      <c r="C45" s="90">
        <v>2529</v>
      </c>
      <c r="D45" s="91" t="s">
        <v>1125</v>
      </c>
      <c r="E45" s="279" t="s">
        <v>2201</v>
      </c>
      <c r="F45" s="280">
        <v>461042.17</v>
      </c>
      <c r="G45" s="280">
        <v>28670</v>
      </c>
      <c r="H45" s="280">
        <v>58301.47</v>
      </c>
      <c r="J45" s="278">
        <v>1979623.44</v>
      </c>
      <c r="K45" s="278">
        <v>808874.61</v>
      </c>
      <c r="Q45" s="278">
        <v>3285164.12</v>
      </c>
      <c r="T45" s="282">
        <v>992583.46</v>
      </c>
      <c r="U45" s="282">
        <v>78900</v>
      </c>
      <c r="V45" s="282">
        <v>302.51</v>
      </c>
      <c r="W45" s="282">
        <v>691770</v>
      </c>
      <c r="Y45" s="283">
        <v>936858</v>
      </c>
      <c r="AB45" s="283">
        <v>380268.54</v>
      </c>
      <c r="AC45" s="283">
        <v>365815.86</v>
      </c>
      <c r="AF45" s="101">
        <f t="shared" si="4"/>
        <v>548013.64</v>
      </c>
      <c r="AG45" s="37">
        <f t="shared" si="5"/>
        <v>0</v>
      </c>
      <c r="AH45" s="26">
        <f t="shared" si="9"/>
        <v>548013.64</v>
      </c>
      <c r="AI45" s="17">
        <f t="shared" si="7"/>
        <v>1763555.97</v>
      </c>
      <c r="AJ45" s="19">
        <f t="shared" si="8"/>
        <v>1682942.4</v>
      </c>
      <c r="AK45" s="32">
        <f t="shared" si="3"/>
        <v>80613.570000000065</v>
      </c>
    </row>
    <row r="46" spans="1:37" x14ac:dyDescent="0.2">
      <c r="A46" s="1" t="s">
        <v>468</v>
      </c>
      <c r="B46" s="1" t="s">
        <v>469</v>
      </c>
      <c r="C46" s="90">
        <v>5981</v>
      </c>
      <c r="D46" s="91" t="s">
        <v>1126</v>
      </c>
      <c r="E46" s="279" t="s">
        <v>2056</v>
      </c>
      <c r="F46" s="280">
        <v>464356.44</v>
      </c>
      <c r="G46" s="280">
        <v>0</v>
      </c>
      <c r="H46" s="280">
        <v>82052.399999999994</v>
      </c>
      <c r="J46" s="278">
        <v>1373298.94</v>
      </c>
      <c r="K46" s="278">
        <v>186288.63</v>
      </c>
      <c r="N46" s="281">
        <v>10010.19</v>
      </c>
      <c r="O46" s="281">
        <v>147.12</v>
      </c>
      <c r="Q46" s="278">
        <v>93313.61</v>
      </c>
      <c r="R46" s="278">
        <v>721555.06</v>
      </c>
      <c r="T46" s="282">
        <v>1151522.6499999999</v>
      </c>
      <c r="V46" s="282">
        <v>896.11</v>
      </c>
      <c r="W46" s="282">
        <v>1326640</v>
      </c>
      <c r="X46" s="282">
        <v>164208.6</v>
      </c>
      <c r="Y46" s="283">
        <v>1804722</v>
      </c>
      <c r="AB46" s="283">
        <v>462369.25</v>
      </c>
      <c r="AC46" s="283">
        <v>210931.28</v>
      </c>
      <c r="AF46" s="101">
        <f t="shared" si="4"/>
        <v>546408.84</v>
      </c>
      <c r="AG46" s="37">
        <f t="shared" si="5"/>
        <v>10157.310000000001</v>
      </c>
      <c r="AH46" s="26">
        <f t="shared" si="9"/>
        <v>536251.52999999991</v>
      </c>
      <c r="AI46" s="17">
        <f t="shared" si="7"/>
        <v>2643267.36</v>
      </c>
      <c r="AJ46" s="19">
        <f t="shared" si="8"/>
        <v>2478022.5299999998</v>
      </c>
      <c r="AK46" s="32">
        <f t="shared" si="3"/>
        <v>165244.83000000007</v>
      </c>
    </row>
    <row r="47" spans="1:37" x14ac:dyDescent="0.2">
      <c r="A47" s="1" t="s">
        <v>468</v>
      </c>
      <c r="B47" s="1" t="s">
        <v>469</v>
      </c>
      <c r="C47" s="90">
        <v>5608</v>
      </c>
      <c r="D47" s="91" t="s">
        <v>1127</v>
      </c>
      <c r="E47" s="279" t="s">
        <v>2057</v>
      </c>
      <c r="F47" s="280">
        <v>560090.32999999996</v>
      </c>
      <c r="G47" s="280">
        <v>13950</v>
      </c>
      <c r="H47" s="280">
        <v>57390.36</v>
      </c>
      <c r="J47" s="278">
        <v>112082.68</v>
      </c>
      <c r="K47" s="278">
        <v>776347.04</v>
      </c>
      <c r="N47" s="281">
        <v>165170.22</v>
      </c>
      <c r="O47" s="281">
        <v>5.9</v>
      </c>
      <c r="Q47" s="278">
        <v>176877.17</v>
      </c>
      <c r="R47" s="278">
        <v>1541680.81</v>
      </c>
      <c r="T47" s="282">
        <v>1880112.3</v>
      </c>
      <c r="U47" s="282">
        <v>109075</v>
      </c>
      <c r="V47" s="282">
        <v>1996.64</v>
      </c>
      <c r="W47" s="282">
        <v>1278144.02</v>
      </c>
      <c r="X47" s="282">
        <v>310266</v>
      </c>
      <c r="Y47" s="283">
        <v>1887165.02</v>
      </c>
      <c r="Z47" s="283">
        <v>28550</v>
      </c>
      <c r="AB47" s="283">
        <v>507402.13</v>
      </c>
      <c r="AC47" s="283">
        <v>195024.76</v>
      </c>
      <c r="AF47" s="101">
        <f t="shared" si="4"/>
        <v>631430.68999999994</v>
      </c>
      <c r="AG47" s="37">
        <f t="shared" si="5"/>
        <v>165176.12</v>
      </c>
      <c r="AH47" s="26">
        <f t="shared" si="9"/>
        <v>466254.56999999995</v>
      </c>
      <c r="AI47" s="17">
        <f t="shared" si="7"/>
        <v>3579593.96</v>
      </c>
      <c r="AJ47" s="19">
        <f t="shared" si="8"/>
        <v>2618141.91</v>
      </c>
      <c r="AK47" s="32">
        <f t="shared" si="3"/>
        <v>961452.04999999981</v>
      </c>
    </row>
    <row r="48" spans="1:37" x14ac:dyDescent="0.2">
      <c r="A48" s="1" t="s">
        <v>468</v>
      </c>
      <c r="B48" s="1" t="s">
        <v>469</v>
      </c>
      <c r="C48" s="90">
        <v>3981</v>
      </c>
      <c r="D48" s="91" t="s">
        <v>1128</v>
      </c>
      <c r="E48" s="279" t="s">
        <v>2058</v>
      </c>
      <c r="F48" s="280">
        <v>520152.25</v>
      </c>
      <c r="G48" s="280">
        <v>0</v>
      </c>
      <c r="H48" s="280">
        <v>12244.29</v>
      </c>
      <c r="J48" s="278">
        <v>933036.95</v>
      </c>
      <c r="K48" s="278">
        <v>540679.93000000005</v>
      </c>
      <c r="N48" s="281">
        <v>90590.720000000001</v>
      </c>
      <c r="O48" s="281">
        <v>164.38</v>
      </c>
      <c r="Q48" s="278">
        <v>63849.82</v>
      </c>
      <c r="R48" s="278">
        <v>3101072.39</v>
      </c>
      <c r="T48" s="282">
        <v>1029471.88</v>
      </c>
      <c r="U48" s="282">
        <v>34250</v>
      </c>
      <c r="V48" s="282">
        <v>878.86</v>
      </c>
      <c r="W48" s="282">
        <v>1923992</v>
      </c>
      <c r="X48" s="282">
        <v>98000</v>
      </c>
      <c r="Y48" s="283">
        <v>2430312</v>
      </c>
      <c r="Z48" s="283">
        <v>4900</v>
      </c>
      <c r="AB48" s="283">
        <v>412362.4</v>
      </c>
      <c r="AC48" s="283">
        <v>217330.16</v>
      </c>
      <c r="AF48" s="101">
        <f t="shared" si="4"/>
        <v>532396.54</v>
      </c>
      <c r="AG48" s="37">
        <f t="shared" si="5"/>
        <v>90755.1</v>
      </c>
      <c r="AH48" s="26">
        <f t="shared" si="9"/>
        <v>441641.44000000006</v>
      </c>
      <c r="AI48" s="17">
        <f t="shared" si="7"/>
        <v>3086592.74</v>
      </c>
      <c r="AJ48" s="19">
        <f t="shared" si="8"/>
        <v>3064904.56</v>
      </c>
      <c r="AK48" s="32">
        <f t="shared" si="3"/>
        <v>21688.180000000168</v>
      </c>
    </row>
    <row r="49" spans="1:37" x14ac:dyDescent="0.2">
      <c r="A49" s="1" t="s">
        <v>468</v>
      </c>
      <c r="B49" s="1" t="s">
        <v>469</v>
      </c>
      <c r="C49" s="90">
        <v>2676</v>
      </c>
      <c r="D49" s="91" t="s">
        <v>1129</v>
      </c>
      <c r="E49" s="279" t="s">
        <v>2059</v>
      </c>
      <c r="F49" s="280">
        <v>139255.07</v>
      </c>
      <c r="G49" s="280">
        <v>0</v>
      </c>
      <c r="H49" s="280">
        <v>43641.97</v>
      </c>
      <c r="J49" s="278">
        <v>1987883.68</v>
      </c>
      <c r="K49" s="278">
        <v>156190.48000000001</v>
      </c>
      <c r="N49" s="281">
        <v>30252.59</v>
      </c>
      <c r="O49" s="281">
        <v>227.27</v>
      </c>
      <c r="Q49" s="278">
        <v>54749.52</v>
      </c>
      <c r="R49" s="278">
        <v>2713140.37</v>
      </c>
      <c r="T49" s="282">
        <v>977671.78</v>
      </c>
      <c r="U49" s="282">
        <v>99950</v>
      </c>
      <c r="V49" s="282">
        <v>316.89</v>
      </c>
      <c r="W49" s="282">
        <v>877004</v>
      </c>
      <c r="X49" s="282">
        <v>31200</v>
      </c>
      <c r="Y49" s="283">
        <v>1302069</v>
      </c>
      <c r="AB49" s="283">
        <v>396649.76</v>
      </c>
      <c r="AC49" s="283">
        <v>164245.56</v>
      </c>
      <c r="AF49" s="101">
        <f t="shared" si="4"/>
        <v>182897.04</v>
      </c>
      <c r="AG49" s="37">
        <f t="shared" si="5"/>
        <v>30479.86</v>
      </c>
      <c r="AH49" s="26">
        <f t="shared" si="9"/>
        <v>152417.18</v>
      </c>
      <c r="AI49" s="17">
        <f t="shared" si="7"/>
        <v>1986142.67</v>
      </c>
      <c r="AJ49" s="19">
        <f t="shared" si="8"/>
        <v>1862964.32</v>
      </c>
      <c r="AK49" s="32">
        <f t="shared" si="3"/>
        <v>123178.34999999986</v>
      </c>
    </row>
    <row r="50" spans="1:37" x14ac:dyDescent="0.2">
      <c r="A50" s="1" t="s">
        <v>468</v>
      </c>
      <c r="B50" s="1" t="s">
        <v>469</v>
      </c>
      <c r="C50" s="90">
        <v>4612</v>
      </c>
      <c r="D50" s="91" t="s">
        <v>1130</v>
      </c>
      <c r="E50" s="279" t="s">
        <v>2060</v>
      </c>
      <c r="F50" s="280">
        <v>709880.42</v>
      </c>
      <c r="G50" s="280">
        <v>0</v>
      </c>
      <c r="H50" s="280">
        <v>58065.62</v>
      </c>
      <c r="J50" s="278">
        <v>176547.79</v>
      </c>
      <c r="K50" s="278">
        <v>294717.18</v>
      </c>
      <c r="M50" s="281">
        <v>59172.5</v>
      </c>
      <c r="N50" s="281">
        <v>260409.02</v>
      </c>
      <c r="O50" s="281">
        <v>889.32</v>
      </c>
      <c r="Q50" s="278">
        <v>65462.95</v>
      </c>
      <c r="R50" s="278">
        <v>2152655.08</v>
      </c>
      <c r="T50" s="282">
        <v>1744121.33</v>
      </c>
      <c r="U50" s="282">
        <v>104265</v>
      </c>
      <c r="V50" s="282">
        <v>845.97</v>
      </c>
      <c r="W50" s="282">
        <v>867972</v>
      </c>
      <c r="X50" s="282">
        <v>449424</v>
      </c>
      <c r="Y50" s="283">
        <v>1886322</v>
      </c>
      <c r="Z50" s="283">
        <v>8340</v>
      </c>
      <c r="AB50" s="283">
        <v>697012.55</v>
      </c>
      <c r="AC50" s="283">
        <v>185371.14</v>
      </c>
      <c r="AF50" s="101">
        <f t="shared" si="4"/>
        <v>767946.04</v>
      </c>
      <c r="AG50" s="37">
        <f t="shared" si="5"/>
        <v>320470.84000000003</v>
      </c>
      <c r="AH50" s="26">
        <f t="shared" si="9"/>
        <v>447475.20000000001</v>
      </c>
      <c r="AI50" s="17">
        <f t="shared" si="7"/>
        <v>3166628.3</v>
      </c>
      <c r="AJ50" s="19">
        <f t="shared" si="8"/>
        <v>2777045.69</v>
      </c>
      <c r="AK50" s="32">
        <f t="shared" si="3"/>
        <v>389582.60999999987</v>
      </c>
    </row>
    <row r="51" spans="1:37" x14ac:dyDescent="0.2">
      <c r="A51" s="1" t="s">
        <v>468</v>
      </c>
      <c r="B51" s="1" t="s">
        <v>469</v>
      </c>
      <c r="C51" s="90">
        <v>3723</v>
      </c>
      <c r="D51" s="91" t="s">
        <v>1131</v>
      </c>
      <c r="E51" s="279" t="s">
        <v>2188</v>
      </c>
      <c r="F51" s="280">
        <v>342823.11</v>
      </c>
      <c r="G51" s="280">
        <v>0</v>
      </c>
      <c r="H51" s="280">
        <v>39763.29</v>
      </c>
      <c r="J51" s="278">
        <v>461679.44</v>
      </c>
      <c r="K51" s="278">
        <v>215170.4</v>
      </c>
      <c r="N51" s="281">
        <v>28312.75</v>
      </c>
      <c r="O51" s="281">
        <v>306.31</v>
      </c>
      <c r="Q51" s="278">
        <v>161981.44</v>
      </c>
      <c r="R51" s="278">
        <v>2872107.81</v>
      </c>
      <c r="T51" s="282">
        <v>1138603.1100000001</v>
      </c>
      <c r="U51" s="282">
        <v>66275</v>
      </c>
      <c r="V51" s="282">
        <v>600.91999999999996</v>
      </c>
      <c r="W51" s="282">
        <v>567112</v>
      </c>
      <c r="X51" s="282">
        <v>91400</v>
      </c>
      <c r="Y51" s="283">
        <v>1094446</v>
      </c>
      <c r="AB51" s="283">
        <v>393369.27</v>
      </c>
      <c r="AC51" s="283">
        <v>202706.62</v>
      </c>
      <c r="AF51" s="101">
        <f t="shared" si="4"/>
        <v>382586.39999999997</v>
      </c>
      <c r="AG51" s="37">
        <f t="shared" si="5"/>
        <v>28619.06</v>
      </c>
      <c r="AH51" s="26">
        <f t="shared" si="9"/>
        <v>353967.33999999997</v>
      </c>
      <c r="AI51" s="17">
        <f t="shared" si="7"/>
        <v>1863991.03</v>
      </c>
      <c r="AJ51" s="19">
        <f t="shared" si="8"/>
        <v>1690521.8900000001</v>
      </c>
      <c r="AK51" s="32">
        <f t="shared" si="3"/>
        <v>173469.1399999999</v>
      </c>
    </row>
    <row r="52" spans="1:37" x14ac:dyDescent="0.2">
      <c r="A52" s="1" t="s">
        <v>472</v>
      </c>
      <c r="B52" s="1" t="s">
        <v>473</v>
      </c>
      <c r="C52" s="90">
        <v>4086</v>
      </c>
      <c r="D52" s="91" t="s">
        <v>1132</v>
      </c>
      <c r="E52" s="279" t="s">
        <v>2061</v>
      </c>
      <c r="F52" s="280">
        <v>197565.08</v>
      </c>
      <c r="G52" s="280">
        <v>0</v>
      </c>
      <c r="H52" s="280">
        <v>18813.330000000002</v>
      </c>
      <c r="J52" s="278">
        <v>466137.36</v>
      </c>
      <c r="K52" s="278">
        <v>108307.86</v>
      </c>
      <c r="R52" s="278">
        <v>2033236.3</v>
      </c>
      <c r="T52" s="282">
        <v>1392403.78</v>
      </c>
      <c r="V52" s="282">
        <v>602.89</v>
      </c>
      <c r="W52" s="282">
        <v>628720</v>
      </c>
      <c r="Y52" s="283">
        <v>1335408</v>
      </c>
      <c r="AB52" s="283">
        <v>549853.56999999995</v>
      </c>
      <c r="AC52" s="283">
        <v>74643.600000000006</v>
      </c>
      <c r="AF52" s="101">
        <f t="shared" si="4"/>
        <v>216378.40999999997</v>
      </c>
      <c r="AG52" s="37">
        <f t="shared" si="5"/>
        <v>0</v>
      </c>
      <c r="AH52" s="26">
        <f t="shared" si="9"/>
        <v>216378.40999999997</v>
      </c>
      <c r="AI52" s="17">
        <f t="shared" si="7"/>
        <v>2021726.67</v>
      </c>
      <c r="AJ52" s="19">
        <f t="shared" si="8"/>
        <v>1959905.17</v>
      </c>
      <c r="AK52" s="32">
        <f t="shared" si="3"/>
        <v>61821.5</v>
      </c>
    </row>
    <row r="53" spans="1:37" x14ac:dyDescent="0.2">
      <c r="A53" s="1" t="s">
        <v>472</v>
      </c>
      <c r="B53" s="1" t="s">
        <v>473</v>
      </c>
      <c r="C53" s="90">
        <v>4226</v>
      </c>
      <c r="D53" s="91" t="s">
        <v>1133</v>
      </c>
      <c r="E53" s="279" t="s">
        <v>2062</v>
      </c>
      <c r="F53" s="280">
        <v>279219.11</v>
      </c>
      <c r="G53" s="280">
        <v>0</v>
      </c>
      <c r="H53" s="280">
        <v>58050.86</v>
      </c>
      <c r="J53" s="278">
        <v>2115244.0699999998</v>
      </c>
      <c r="K53" s="278">
        <v>545769.86</v>
      </c>
      <c r="O53" s="281">
        <v>195</v>
      </c>
      <c r="R53" s="278">
        <v>575288.56999999995</v>
      </c>
      <c r="T53" s="282">
        <v>1457302.19</v>
      </c>
      <c r="V53" s="282">
        <v>547.66</v>
      </c>
      <c r="W53" s="282">
        <v>468400</v>
      </c>
      <c r="Y53" s="283">
        <v>1107566</v>
      </c>
      <c r="AB53" s="283">
        <v>502985.83</v>
      </c>
      <c r="AC53" s="283">
        <v>223141.84</v>
      </c>
      <c r="AF53" s="101">
        <f t="shared" si="4"/>
        <v>337269.97</v>
      </c>
      <c r="AG53" s="37">
        <f t="shared" si="5"/>
        <v>195</v>
      </c>
      <c r="AH53" s="26">
        <f t="shared" si="9"/>
        <v>337074.97</v>
      </c>
      <c r="AI53" s="17">
        <f t="shared" si="7"/>
        <v>1926249.8499999999</v>
      </c>
      <c r="AJ53" s="19">
        <f t="shared" si="8"/>
        <v>1833693.6700000002</v>
      </c>
      <c r="AK53" s="32">
        <f t="shared" si="3"/>
        <v>92556.179999999702</v>
      </c>
    </row>
    <row r="54" spans="1:37" x14ac:dyDescent="0.2">
      <c r="A54" s="1" t="s">
        <v>472</v>
      </c>
      <c r="B54" s="1" t="s">
        <v>473</v>
      </c>
      <c r="C54" s="90">
        <v>4483</v>
      </c>
      <c r="D54" s="91" t="s">
        <v>1134</v>
      </c>
      <c r="E54" s="279" t="s">
        <v>2063</v>
      </c>
      <c r="F54" s="280">
        <v>690715.02</v>
      </c>
      <c r="G54" s="280">
        <v>0</v>
      </c>
      <c r="H54" s="280">
        <v>15420.69</v>
      </c>
      <c r="J54" s="278">
        <v>2517970.9700000002</v>
      </c>
      <c r="K54" s="278">
        <v>186819.44</v>
      </c>
      <c r="R54" s="278">
        <v>1317062.58</v>
      </c>
      <c r="T54" s="282">
        <v>1134336.52</v>
      </c>
      <c r="V54" s="282">
        <v>989.7</v>
      </c>
      <c r="W54" s="282">
        <v>839000</v>
      </c>
      <c r="Y54" s="283">
        <v>1318480</v>
      </c>
      <c r="AB54" s="283">
        <v>228680.35</v>
      </c>
      <c r="AC54" s="283">
        <v>131950</v>
      </c>
      <c r="AF54" s="101">
        <f t="shared" si="4"/>
        <v>706135.71</v>
      </c>
      <c r="AG54" s="37">
        <f t="shared" si="5"/>
        <v>0</v>
      </c>
      <c r="AH54" s="26">
        <f t="shared" si="9"/>
        <v>706135.71</v>
      </c>
      <c r="AI54" s="17">
        <f t="shared" si="7"/>
        <v>1974326.22</v>
      </c>
      <c r="AJ54" s="19">
        <f t="shared" si="8"/>
        <v>1679110.35</v>
      </c>
      <c r="AK54" s="32">
        <f t="shared" si="3"/>
        <v>295215.86999999988</v>
      </c>
    </row>
    <row r="55" spans="1:37" x14ac:dyDescent="0.2">
      <c r="A55" s="1" t="s">
        <v>472</v>
      </c>
      <c r="B55" s="1" t="s">
        <v>473</v>
      </c>
      <c r="C55" s="90">
        <v>3448</v>
      </c>
      <c r="D55" s="91" t="s">
        <v>1135</v>
      </c>
      <c r="E55" s="279" t="s">
        <v>2064</v>
      </c>
      <c r="F55" s="280">
        <v>187648.08</v>
      </c>
      <c r="G55" s="280">
        <v>9600</v>
      </c>
      <c r="H55" s="280">
        <v>56108.98</v>
      </c>
      <c r="J55" s="278">
        <v>144737.72</v>
      </c>
      <c r="K55" s="278">
        <v>336508.87</v>
      </c>
      <c r="R55" s="278">
        <v>2202516.2599999998</v>
      </c>
      <c r="T55" s="282">
        <v>1212484.6200000001</v>
      </c>
      <c r="V55" s="282">
        <v>464.16</v>
      </c>
      <c r="W55" s="282">
        <v>451040</v>
      </c>
      <c r="Y55" s="283">
        <v>1019760</v>
      </c>
      <c r="AB55" s="283">
        <v>388240.77</v>
      </c>
      <c r="AC55" s="283">
        <v>184071.6</v>
      </c>
      <c r="AF55" s="101">
        <f t="shared" si="4"/>
        <v>253357.06</v>
      </c>
      <c r="AG55" s="37">
        <f t="shared" si="5"/>
        <v>0</v>
      </c>
      <c r="AH55" s="26">
        <f t="shared" si="9"/>
        <v>253357.06</v>
      </c>
      <c r="AI55" s="17">
        <f t="shared" si="7"/>
        <v>1663988.78</v>
      </c>
      <c r="AJ55" s="19">
        <f t="shared" si="8"/>
        <v>1592072.37</v>
      </c>
      <c r="AK55" s="32">
        <f t="shared" si="3"/>
        <v>71916.409999999916</v>
      </c>
    </row>
    <row r="56" spans="1:37" x14ac:dyDescent="0.2">
      <c r="A56" s="1" t="s">
        <v>472</v>
      </c>
      <c r="B56" s="1" t="s">
        <v>473</v>
      </c>
      <c r="C56" s="90">
        <v>3561</v>
      </c>
      <c r="D56" s="91" t="s">
        <v>1136</v>
      </c>
      <c r="E56" s="279" t="s">
        <v>2189</v>
      </c>
      <c r="F56" s="280">
        <v>581670.56999999995</v>
      </c>
      <c r="G56" s="280">
        <v>0</v>
      </c>
      <c r="H56" s="280">
        <v>31571.71</v>
      </c>
      <c r="J56" s="278">
        <v>407373.56</v>
      </c>
      <c r="K56" s="278">
        <v>163306.70000000001</v>
      </c>
      <c r="R56" s="278">
        <v>2224684.62</v>
      </c>
      <c r="T56" s="282">
        <v>1314358.49</v>
      </c>
      <c r="V56" s="282">
        <v>942.85</v>
      </c>
      <c r="W56" s="282">
        <v>287920</v>
      </c>
      <c r="Y56" s="283">
        <v>826080</v>
      </c>
      <c r="AB56" s="283">
        <v>337534.56</v>
      </c>
      <c r="AC56" s="283">
        <v>120178.48</v>
      </c>
      <c r="AF56" s="101">
        <f t="shared" si="4"/>
        <v>613242.27999999991</v>
      </c>
      <c r="AG56" s="37">
        <f t="shared" si="5"/>
        <v>0</v>
      </c>
      <c r="AH56" s="26">
        <f t="shared" si="9"/>
        <v>613242.27999999991</v>
      </c>
      <c r="AI56" s="17">
        <f t="shared" si="7"/>
        <v>1603221.34</v>
      </c>
      <c r="AJ56" s="19">
        <f t="shared" si="8"/>
        <v>1283793.04</v>
      </c>
      <c r="AK56" s="32">
        <f t="shared" si="3"/>
        <v>319428.30000000005</v>
      </c>
    </row>
    <row r="57" spans="1:37" x14ac:dyDescent="0.2">
      <c r="A57" s="1" t="s">
        <v>475</v>
      </c>
      <c r="B57" s="1" t="s">
        <v>477</v>
      </c>
      <c r="C57" s="90">
        <v>5366</v>
      </c>
      <c r="D57" s="91" t="s">
        <v>1137</v>
      </c>
      <c r="E57" s="279" t="s">
        <v>2065</v>
      </c>
      <c r="F57" s="280">
        <v>936230.14</v>
      </c>
      <c r="G57" s="280">
        <v>11620</v>
      </c>
      <c r="H57" s="280">
        <v>45059.45</v>
      </c>
      <c r="J57" s="278">
        <v>49332</v>
      </c>
      <c r="K57" s="278">
        <v>233766.27</v>
      </c>
      <c r="O57" s="281">
        <v>326.89999999999998</v>
      </c>
      <c r="P57" s="278">
        <v>-793754.37</v>
      </c>
      <c r="Q57" s="278">
        <v>17406.43</v>
      </c>
      <c r="R57" s="278">
        <v>1546692.27</v>
      </c>
      <c r="T57" s="282">
        <v>1424187.38</v>
      </c>
      <c r="U57" s="282">
        <v>193415</v>
      </c>
      <c r="V57" s="282">
        <v>880.61</v>
      </c>
      <c r="W57" s="282">
        <v>1065320</v>
      </c>
      <c r="X57" s="282">
        <v>21404.42</v>
      </c>
      <c r="Y57" s="283">
        <v>1755661.9</v>
      </c>
      <c r="AB57" s="283">
        <v>328228.01</v>
      </c>
      <c r="AC57" s="283">
        <v>110518.79</v>
      </c>
      <c r="AD57" s="283">
        <v>3762.08</v>
      </c>
      <c r="AF57" s="101">
        <f t="shared" si="4"/>
        <v>992909.59</v>
      </c>
      <c r="AG57" s="37">
        <f t="shared" si="5"/>
        <v>326.89999999999998</v>
      </c>
      <c r="AH57" s="26">
        <f t="shared" si="9"/>
        <v>992582.69</v>
      </c>
      <c r="AI57" s="17">
        <f t="shared" si="7"/>
        <v>2705207.41</v>
      </c>
      <c r="AJ57" s="19">
        <f t="shared" si="8"/>
        <v>2198170.7799999998</v>
      </c>
      <c r="AK57" s="32">
        <f t="shared" si="3"/>
        <v>507036.63000000035</v>
      </c>
    </row>
    <row r="58" spans="1:37" x14ac:dyDescent="0.2">
      <c r="A58" s="1" t="s">
        <v>475</v>
      </c>
      <c r="B58" s="1" t="s">
        <v>477</v>
      </c>
      <c r="C58" s="90">
        <v>5331</v>
      </c>
      <c r="D58" s="91" t="s">
        <v>1138</v>
      </c>
      <c r="E58" s="279" t="s">
        <v>2066</v>
      </c>
      <c r="F58" s="280">
        <v>777853.6</v>
      </c>
      <c r="H58" s="280">
        <v>33413.160000000003</v>
      </c>
      <c r="J58" s="278">
        <v>1389428.05</v>
      </c>
      <c r="K58" s="278">
        <v>412526.34</v>
      </c>
      <c r="L58" s="281">
        <v>1408.23</v>
      </c>
      <c r="M58" s="281">
        <v>17400</v>
      </c>
      <c r="O58" s="281">
        <v>237298.28</v>
      </c>
      <c r="P58" s="278">
        <v>1588256.89</v>
      </c>
      <c r="Q58" s="278">
        <v>-49545.25</v>
      </c>
      <c r="R58" s="278">
        <v>305399.93</v>
      </c>
      <c r="T58" s="282">
        <v>1983392.71</v>
      </c>
      <c r="V58" s="282">
        <v>1102.01</v>
      </c>
      <c r="W58" s="282">
        <v>1100920</v>
      </c>
      <c r="X58" s="282">
        <v>16176.54</v>
      </c>
      <c r="Y58" s="283">
        <v>1976070</v>
      </c>
      <c r="AA58" s="283">
        <v>1200</v>
      </c>
      <c r="AB58" s="283">
        <v>552334.97</v>
      </c>
      <c r="AC58" s="283">
        <v>49428.78</v>
      </c>
      <c r="AF58" s="101">
        <f t="shared" si="4"/>
        <v>811266.76</v>
      </c>
      <c r="AG58" s="37">
        <f t="shared" si="5"/>
        <v>256106.51</v>
      </c>
      <c r="AH58" s="26">
        <f t="shared" si="9"/>
        <v>555160.25</v>
      </c>
      <c r="AI58" s="17">
        <f t="shared" si="7"/>
        <v>3101591.26</v>
      </c>
      <c r="AJ58" s="19">
        <f t="shared" si="8"/>
        <v>2579033.7499999995</v>
      </c>
      <c r="AK58" s="32">
        <f t="shared" si="3"/>
        <v>522557.51000000024</v>
      </c>
    </row>
    <row r="59" spans="1:37" x14ac:dyDescent="0.2">
      <c r="A59" s="1" t="s">
        <v>475</v>
      </c>
      <c r="B59" s="1" t="s">
        <v>477</v>
      </c>
      <c r="C59" s="90">
        <v>5099</v>
      </c>
      <c r="D59" s="91" t="s">
        <v>1139</v>
      </c>
      <c r="E59" s="279" t="s">
        <v>2067</v>
      </c>
      <c r="F59" s="280">
        <v>796198.71</v>
      </c>
      <c r="G59" s="280">
        <v>6840</v>
      </c>
      <c r="H59" s="280">
        <v>91948.35</v>
      </c>
      <c r="J59" s="278">
        <v>184769.88</v>
      </c>
      <c r="K59" s="278">
        <v>470673.42</v>
      </c>
      <c r="O59" s="281">
        <v>87170.5</v>
      </c>
      <c r="P59" s="278">
        <v>-213864.07</v>
      </c>
      <c r="Q59" s="278">
        <v>-39694.46</v>
      </c>
      <c r="R59" s="278">
        <v>1630025.76</v>
      </c>
      <c r="T59" s="282">
        <v>1070300.48</v>
      </c>
      <c r="V59" s="282">
        <v>1259.98</v>
      </c>
      <c r="W59" s="282">
        <v>1331070</v>
      </c>
      <c r="Y59" s="283">
        <v>1700048</v>
      </c>
      <c r="AA59" s="283">
        <v>10208</v>
      </c>
      <c r="AB59" s="283">
        <v>423348.03</v>
      </c>
      <c r="AC59" s="283">
        <v>160327.29999999999</v>
      </c>
      <c r="AF59" s="101">
        <f t="shared" si="4"/>
        <v>894987.05999999994</v>
      </c>
      <c r="AG59" s="37">
        <f t="shared" si="5"/>
        <v>87170.5</v>
      </c>
      <c r="AH59" s="26">
        <f t="shared" si="9"/>
        <v>807816.55999999994</v>
      </c>
      <c r="AI59" s="17">
        <f t="shared" si="7"/>
        <v>2402630.46</v>
      </c>
      <c r="AJ59" s="19">
        <f t="shared" si="8"/>
        <v>2293931.33</v>
      </c>
      <c r="AK59" s="32">
        <f t="shared" si="3"/>
        <v>108699.12999999989</v>
      </c>
    </row>
    <row r="60" spans="1:37" x14ac:dyDescent="0.2">
      <c r="A60" s="1" t="s">
        <v>475</v>
      </c>
      <c r="B60" s="1" t="s">
        <v>477</v>
      </c>
      <c r="C60" s="90">
        <v>3004</v>
      </c>
      <c r="D60" s="91" t="s">
        <v>1140</v>
      </c>
      <c r="E60" s="279" t="s">
        <v>2068</v>
      </c>
      <c r="F60" s="280">
        <v>311863.58</v>
      </c>
      <c r="G60" s="280">
        <v>51288.26</v>
      </c>
      <c r="H60" s="280">
        <v>42216.74</v>
      </c>
      <c r="J60" s="278">
        <v>651138.62</v>
      </c>
      <c r="K60" s="278">
        <v>490598.18</v>
      </c>
      <c r="N60" s="281">
        <v>399</v>
      </c>
      <c r="O60" s="281">
        <v>0</v>
      </c>
      <c r="Q60" s="278">
        <v>-1155172.8799999999</v>
      </c>
      <c r="R60" s="278">
        <v>2454167.9500000002</v>
      </c>
      <c r="T60" s="282">
        <v>1205430.77</v>
      </c>
      <c r="V60" s="282">
        <v>400.69</v>
      </c>
      <c r="W60" s="282">
        <v>1479460</v>
      </c>
      <c r="X60" s="282">
        <v>11868.75</v>
      </c>
      <c r="Y60" s="283">
        <v>1989065</v>
      </c>
      <c r="AA60" s="283">
        <v>3812</v>
      </c>
      <c r="AB60" s="283">
        <v>404478.51</v>
      </c>
      <c r="AC60" s="283">
        <v>87965.68</v>
      </c>
      <c r="AD60" s="283">
        <v>1752</v>
      </c>
      <c r="AF60" s="101">
        <f t="shared" si="4"/>
        <v>405368.58</v>
      </c>
      <c r="AG60" s="37">
        <f t="shared" si="5"/>
        <v>399</v>
      </c>
      <c r="AH60" s="26">
        <f t="shared" si="9"/>
        <v>404969.58</v>
      </c>
      <c r="AI60" s="17">
        <f t="shared" si="7"/>
        <v>2697160.21</v>
      </c>
      <c r="AJ60" s="19">
        <f t="shared" si="8"/>
        <v>2487073.19</v>
      </c>
      <c r="AK60" s="32">
        <f t="shared" si="3"/>
        <v>210087.02000000002</v>
      </c>
    </row>
    <row r="61" spans="1:37" x14ac:dyDescent="0.2">
      <c r="A61" s="1" t="s">
        <v>475</v>
      </c>
      <c r="B61" s="1" t="s">
        <v>477</v>
      </c>
      <c r="C61" s="90">
        <v>2532</v>
      </c>
      <c r="D61" s="91" t="s">
        <v>1141</v>
      </c>
      <c r="E61" s="279" t="s">
        <v>2069</v>
      </c>
      <c r="F61" s="280">
        <v>271962.27</v>
      </c>
      <c r="G61" s="280">
        <v>34281.82</v>
      </c>
      <c r="H61" s="280">
        <v>33136.86</v>
      </c>
      <c r="J61" s="278">
        <v>785246.76</v>
      </c>
      <c r="K61" s="278">
        <v>275895.99</v>
      </c>
      <c r="L61" s="281">
        <v>7500</v>
      </c>
      <c r="O61" s="281">
        <v>1199.8399999999999</v>
      </c>
      <c r="P61" s="278">
        <v>-165434.82999999999</v>
      </c>
      <c r="Q61" s="278">
        <v>-99688.2</v>
      </c>
      <c r="R61" s="278">
        <v>1419953.5</v>
      </c>
      <c r="T61" s="282">
        <v>945323.14</v>
      </c>
      <c r="V61" s="282">
        <v>323.89</v>
      </c>
      <c r="W61" s="282">
        <v>1012240</v>
      </c>
      <c r="X61" s="282">
        <v>11924.1</v>
      </c>
      <c r="Y61" s="283">
        <v>1363595</v>
      </c>
      <c r="AB61" s="283">
        <v>319221.14</v>
      </c>
      <c r="AC61" s="283">
        <v>29963.599999999999</v>
      </c>
      <c r="AF61" s="101">
        <f t="shared" si="4"/>
        <v>339380.95</v>
      </c>
      <c r="AG61" s="37">
        <f t="shared" si="5"/>
        <v>8699.84</v>
      </c>
      <c r="AH61" s="26">
        <f t="shared" si="9"/>
        <v>330681.11</v>
      </c>
      <c r="AI61" s="17">
        <f t="shared" si="7"/>
        <v>1969811.1300000001</v>
      </c>
      <c r="AJ61" s="19">
        <f t="shared" si="8"/>
        <v>1712779.7400000002</v>
      </c>
      <c r="AK61" s="32">
        <f t="shared" si="3"/>
        <v>257031.3899999999</v>
      </c>
    </row>
    <row r="62" spans="1:37" x14ac:dyDescent="0.2">
      <c r="A62" s="1" t="s">
        <v>475</v>
      </c>
      <c r="B62" s="1" t="s">
        <v>477</v>
      </c>
      <c r="C62" s="90">
        <v>1966</v>
      </c>
      <c r="D62" s="91" t="s">
        <v>1142</v>
      </c>
      <c r="E62" s="279" t="s">
        <v>2070</v>
      </c>
      <c r="F62" s="280">
        <v>391416.68</v>
      </c>
      <c r="H62" s="280">
        <v>50830.55</v>
      </c>
      <c r="J62" s="278">
        <v>441365.7</v>
      </c>
      <c r="K62" s="278">
        <v>148188.57999999999</v>
      </c>
      <c r="O62" s="281">
        <v>38199.57</v>
      </c>
      <c r="P62" s="278">
        <v>-1300252.3500000001</v>
      </c>
      <c r="Q62" s="278">
        <v>48444.78</v>
      </c>
      <c r="R62" s="278">
        <v>1982389.67</v>
      </c>
      <c r="T62" s="282">
        <v>1048931.54</v>
      </c>
      <c r="V62" s="282">
        <v>538.62</v>
      </c>
      <c r="W62" s="282">
        <v>872760</v>
      </c>
      <c r="X62" s="282">
        <v>11325.74</v>
      </c>
      <c r="Y62" s="283">
        <v>1249095</v>
      </c>
      <c r="Z62" s="283">
        <v>3480</v>
      </c>
      <c r="AB62" s="283">
        <v>360120.99</v>
      </c>
      <c r="AC62" s="283">
        <v>65915.62</v>
      </c>
      <c r="AF62" s="101">
        <f t="shared" si="4"/>
        <v>442247.23</v>
      </c>
      <c r="AG62" s="37">
        <f t="shared" si="5"/>
        <v>38199.57</v>
      </c>
      <c r="AH62" s="26">
        <f t="shared" si="9"/>
        <v>404047.66</v>
      </c>
      <c r="AI62" s="17">
        <f t="shared" si="7"/>
        <v>1933555.9000000001</v>
      </c>
      <c r="AJ62" s="19">
        <f t="shared" si="8"/>
        <v>1678611.6099999999</v>
      </c>
      <c r="AK62" s="32">
        <f t="shared" si="3"/>
        <v>254944.29000000027</v>
      </c>
    </row>
    <row r="63" spans="1:37" x14ac:dyDescent="0.2">
      <c r="A63" s="1" t="s">
        <v>475</v>
      </c>
      <c r="B63" s="1" t="s">
        <v>477</v>
      </c>
      <c r="C63" s="90">
        <v>1289</v>
      </c>
      <c r="D63" s="91" t="s">
        <v>1143</v>
      </c>
      <c r="E63" s="279" t="s">
        <v>2071</v>
      </c>
      <c r="F63" s="280">
        <v>760185.66</v>
      </c>
      <c r="H63" s="280">
        <v>59807.51</v>
      </c>
      <c r="J63" s="278">
        <v>581864.25</v>
      </c>
      <c r="K63" s="278">
        <v>153268.73000000001</v>
      </c>
      <c r="P63" s="278">
        <v>-195552.07</v>
      </c>
      <c r="Q63" s="278">
        <v>-44.56</v>
      </c>
      <c r="R63" s="278">
        <v>1478254.91</v>
      </c>
      <c r="T63" s="282">
        <v>1063137.3700000001</v>
      </c>
      <c r="V63" s="282">
        <v>1125.54</v>
      </c>
      <c r="W63" s="282">
        <v>817440</v>
      </c>
      <c r="X63" s="282">
        <v>9153.67</v>
      </c>
      <c r="Y63" s="283">
        <v>1231495</v>
      </c>
      <c r="AA63" s="283">
        <v>13372</v>
      </c>
      <c r="AB63" s="283">
        <v>322530.28000000003</v>
      </c>
      <c r="AC63" s="283">
        <v>81400.08</v>
      </c>
      <c r="AF63" s="101">
        <f t="shared" si="4"/>
        <v>819993.17</v>
      </c>
      <c r="AG63" s="37">
        <f t="shared" si="5"/>
        <v>0</v>
      </c>
      <c r="AH63" s="26">
        <f t="shared" si="9"/>
        <v>819993.17</v>
      </c>
      <c r="AI63" s="17">
        <f t="shared" si="7"/>
        <v>1890856.58</v>
      </c>
      <c r="AJ63" s="19">
        <f t="shared" si="8"/>
        <v>1648797.36</v>
      </c>
      <c r="AK63" s="32">
        <f t="shared" si="3"/>
        <v>242059.21999999997</v>
      </c>
    </row>
    <row r="64" spans="1:37" x14ac:dyDescent="0.2">
      <c r="A64" s="1" t="s">
        <v>475</v>
      </c>
      <c r="B64" s="1" t="s">
        <v>477</v>
      </c>
      <c r="C64" s="90">
        <v>2633</v>
      </c>
      <c r="D64" s="91" t="s">
        <v>1144</v>
      </c>
      <c r="E64" s="279" t="s">
        <v>2072</v>
      </c>
      <c r="F64" s="280">
        <v>438675.16</v>
      </c>
      <c r="H64" s="280">
        <v>42494.34</v>
      </c>
      <c r="J64" s="278">
        <v>205493</v>
      </c>
      <c r="K64" s="278">
        <v>267767.62</v>
      </c>
      <c r="P64" s="278">
        <v>422800.66</v>
      </c>
      <c r="Q64" s="278">
        <v>-84063.94</v>
      </c>
      <c r="R64" s="278">
        <v>424358.77</v>
      </c>
      <c r="T64" s="282">
        <v>1034954.15</v>
      </c>
      <c r="V64" s="282">
        <v>646.96</v>
      </c>
      <c r="W64" s="282">
        <v>1085120</v>
      </c>
      <c r="X64" s="282">
        <v>11946.43</v>
      </c>
      <c r="Y64" s="283">
        <v>1513731</v>
      </c>
      <c r="AA64" s="283">
        <v>1696</v>
      </c>
      <c r="AB64" s="283">
        <v>391535.59</v>
      </c>
      <c r="AC64" s="283">
        <v>18292.32</v>
      </c>
      <c r="AD64" s="283">
        <v>74</v>
      </c>
      <c r="AF64" s="101">
        <f t="shared" si="4"/>
        <v>481169.5</v>
      </c>
      <c r="AG64" s="37">
        <f t="shared" si="5"/>
        <v>0</v>
      </c>
      <c r="AH64" s="26">
        <f t="shared" si="9"/>
        <v>481169.5</v>
      </c>
      <c r="AI64" s="17">
        <f t="shared" si="7"/>
        <v>2132667.54</v>
      </c>
      <c r="AJ64" s="19">
        <f t="shared" si="8"/>
        <v>1925328.9100000001</v>
      </c>
      <c r="AK64" s="32">
        <f t="shared" si="3"/>
        <v>207338.62999999989</v>
      </c>
    </row>
    <row r="65" spans="1:37" x14ac:dyDescent="0.2">
      <c r="A65" s="1" t="s">
        <v>475</v>
      </c>
      <c r="B65" s="1" t="s">
        <v>477</v>
      </c>
      <c r="C65" s="90">
        <v>3093</v>
      </c>
      <c r="D65" s="91" t="s">
        <v>1145</v>
      </c>
      <c r="E65" s="279" t="s">
        <v>2073</v>
      </c>
      <c r="F65" s="280">
        <v>356925.25</v>
      </c>
      <c r="H65" s="280">
        <v>44239.78</v>
      </c>
      <c r="J65" s="278">
        <v>1243677.3899999999</v>
      </c>
      <c r="K65" s="278">
        <v>82448.73</v>
      </c>
      <c r="O65" s="281">
        <v>0</v>
      </c>
      <c r="P65" s="278">
        <v>1040594.34</v>
      </c>
      <c r="Q65" s="278">
        <v>10494.29</v>
      </c>
      <c r="R65" s="278">
        <v>457634.96</v>
      </c>
      <c r="T65" s="282">
        <v>865230.34</v>
      </c>
      <c r="U65" s="282">
        <v>34560</v>
      </c>
      <c r="V65" s="282">
        <v>470.07</v>
      </c>
      <c r="W65" s="282">
        <v>801580</v>
      </c>
      <c r="X65" s="282">
        <v>8843.39</v>
      </c>
      <c r="Y65" s="283">
        <v>1116214</v>
      </c>
      <c r="AA65" s="283">
        <v>1200</v>
      </c>
      <c r="AB65" s="283">
        <v>337487.52</v>
      </c>
      <c r="AC65" s="283">
        <v>19354.72</v>
      </c>
      <c r="AF65" s="101">
        <f t="shared" si="4"/>
        <v>401165.03</v>
      </c>
      <c r="AG65" s="37">
        <f t="shared" si="5"/>
        <v>0</v>
      </c>
      <c r="AH65" s="26">
        <f t="shared" si="9"/>
        <v>401165.03</v>
      </c>
      <c r="AI65" s="17">
        <f t="shared" si="7"/>
        <v>1710683.7999999998</v>
      </c>
      <c r="AJ65" s="19">
        <f t="shared" si="8"/>
        <v>1474256.24</v>
      </c>
      <c r="AK65" s="32">
        <f t="shared" si="3"/>
        <v>236427.55999999982</v>
      </c>
    </row>
    <row r="66" spans="1:37" x14ac:dyDescent="0.2">
      <c r="A66" s="1" t="s">
        <v>475</v>
      </c>
      <c r="B66" s="1" t="s">
        <v>477</v>
      </c>
      <c r="C66" s="90">
        <v>5106</v>
      </c>
      <c r="D66" s="91" t="s">
        <v>1146</v>
      </c>
      <c r="E66" s="279" t="s">
        <v>2074</v>
      </c>
      <c r="F66" s="280">
        <v>544504</v>
      </c>
      <c r="G66" s="280">
        <v>2070</v>
      </c>
      <c r="H66" s="280">
        <v>38357.86</v>
      </c>
      <c r="J66" s="278">
        <v>35417.040000000001</v>
      </c>
      <c r="K66" s="278">
        <v>318280.52</v>
      </c>
      <c r="O66" s="281">
        <v>352.71</v>
      </c>
      <c r="P66" s="278">
        <v>-475343.66</v>
      </c>
      <c r="Q66" s="278">
        <v>-2694.25</v>
      </c>
      <c r="R66" s="278">
        <v>1208029.25</v>
      </c>
      <c r="T66" s="282">
        <v>1119450.6299999999</v>
      </c>
      <c r="V66" s="282">
        <v>932.77</v>
      </c>
      <c r="W66" s="282">
        <v>1027500</v>
      </c>
      <c r="X66" s="282">
        <v>9159.49</v>
      </c>
      <c r="Y66" s="283">
        <v>1469262</v>
      </c>
      <c r="AB66" s="283">
        <v>395625.31</v>
      </c>
      <c r="AC66" s="283">
        <v>55463.12</v>
      </c>
      <c r="AD66" s="283">
        <v>450.09</v>
      </c>
      <c r="AF66" s="101">
        <f t="shared" si="4"/>
        <v>584931.86</v>
      </c>
      <c r="AG66" s="37">
        <f t="shared" si="5"/>
        <v>352.71</v>
      </c>
      <c r="AH66" s="26">
        <f t="shared" si="9"/>
        <v>584579.15</v>
      </c>
      <c r="AI66" s="17">
        <f t="shared" si="7"/>
        <v>2157042.89</v>
      </c>
      <c r="AJ66" s="19">
        <f t="shared" si="8"/>
        <v>1920800.5200000003</v>
      </c>
      <c r="AK66" s="32">
        <f t="shared" si="3"/>
        <v>236242.36999999988</v>
      </c>
    </row>
    <row r="67" spans="1:37" x14ac:dyDescent="0.2">
      <c r="A67" s="1" t="s">
        <v>475</v>
      </c>
      <c r="B67" s="1" t="s">
        <v>477</v>
      </c>
      <c r="C67" s="90">
        <v>4454</v>
      </c>
      <c r="D67" s="91" t="s">
        <v>1147</v>
      </c>
      <c r="E67" s="279" t="s">
        <v>2075</v>
      </c>
      <c r="F67" s="280">
        <v>683796.04</v>
      </c>
      <c r="G67" s="280">
        <v>78903.53</v>
      </c>
      <c r="H67" s="280">
        <v>60653.78</v>
      </c>
      <c r="J67" s="278">
        <v>546739.31999999995</v>
      </c>
      <c r="K67" s="278">
        <v>324290.46000000002</v>
      </c>
      <c r="L67" s="281">
        <v>7200</v>
      </c>
      <c r="O67" s="281">
        <v>323</v>
      </c>
      <c r="P67" s="278">
        <v>-901258.64</v>
      </c>
      <c r="R67" s="278">
        <v>2340789.7799999998</v>
      </c>
      <c r="T67" s="282">
        <v>1292021.25</v>
      </c>
      <c r="V67" s="282">
        <v>1090.07</v>
      </c>
      <c r="W67" s="282">
        <v>1038900</v>
      </c>
      <c r="X67" s="282">
        <v>16670.04</v>
      </c>
      <c r="Y67" s="283">
        <v>1571280</v>
      </c>
      <c r="AA67" s="283">
        <v>1460</v>
      </c>
      <c r="AB67" s="283">
        <v>414227.83</v>
      </c>
      <c r="AC67" s="283">
        <v>97223.52</v>
      </c>
      <c r="AD67" s="283">
        <v>1660.59</v>
      </c>
      <c r="AF67" s="101">
        <f t="shared" si="4"/>
        <v>823353.35000000009</v>
      </c>
      <c r="AG67" s="37">
        <f t="shared" si="5"/>
        <v>7523</v>
      </c>
      <c r="AH67" s="26">
        <f t="shared" si="9"/>
        <v>815830.35000000009</v>
      </c>
      <c r="AI67" s="17">
        <f t="shared" si="7"/>
        <v>2348681.3600000003</v>
      </c>
      <c r="AJ67" s="19">
        <f t="shared" si="8"/>
        <v>2085851.9400000002</v>
      </c>
      <c r="AK67" s="32">
        <f t="shared" si="3"/>
        <v>262829.42000000016</v>
      </c>
    </row>
    <row r="68" spans="1:37" x14ac:dyDescent="0.2">
      <c r="A68" s="1" t="s">
        <v>475</v>
      </c>
      <c r="B68" s="1" t="s">
        <v>477</v>
      </c>
      <c r="C68" s="90">
        <v>3718</v>
      </c>
      <c r="D68" s="91" t="s">
        <v>1148</v>
      </c>
      <c r="E68" s="279" t="s">
        <v>2076</v>
      </c>
      <c r="F68" s="280">
        <v>246222.38</v>
      </c>
      <c r="G68" s="280">
        <v>3000</v>
      </c>
      <c r="H68" s="280">
        <v>78816.460000000006</v>
      </c>
      <c r="J68" s="278">
        <v>78210</v>
      </c>
      <c r="K68" s="278">
        <v>393528.97</v>
      </c>
      <c r="O68" s="281">
        <v>161.26</v>
      </c>
      <c r="P68" s="278">
        <v>90003.01</v>
      </c>
      <c r="Q68" s="278">
        <v>114834.47</v>
      </c>
      <c r="R68" s="278">
        <v>489048.9</v>
      </c>
      <c r="T68" s="282">
        <v>1207743.56</v>
      </c>
      <c r="V68" s="282">
        <v>381.54</v>
      </c>
      <c r="W68" s="282">
        <v>772240</v>
      </c>
      <c r="X68" s="282">
        <v>15428.85</v>
      </c>
      <c r="Y68" s="283">
        <v>1294544</v>
      </c>
      <c r="AB68" s="283">
        <v>530761.79</v>
      </c>
      <c r="AC68" s="283">
        <v>45467.44</v>
      </c>
      <c r="AD68" s="283">
        <v>15112</v>
      </c>
      <c r="AF68" s="101">
        <f t="shared" si="4"/>
        <v>328038.84000000003</v>
      </c>
      <c r="AG68" s="37">
        <f t="shared" si="5"/>
        <v>161.26</v>
      </c>
      <c r="AH68" s="26">
        <f t="shared" si="9"/>
        <v>327877.58</v>
      </c>
      <c r="AI68" s="17">
        <f t="shared" si="7"/>
        <v>1995793.9500000002</v>
      </c>
      <c r="AJ68" s="19">
        <f t="shared" si="8"/>
        <v>1885885.23</v>
      </c>
      <c r="AK68" s="32">
        <f t="shared" si="3"/>
        <v>109908.7200000002</v>
      </c>
    </row>
    <row r="69" spans="1:37" x14ac:dyDescent="0.2">
      <c r="A69" s="1" t="s">
        <v>475</v>
      </c>
      <c r="B69" s="1" t="s">
        <v>477</v>
      </c>
      <c r="C69" s="90">
        <v>3267</v>
      </c>
      <c r="D69" s="91" t="s">
        <v>1149</v>
      </c>
      <c r="E69" s="279" t="s">
        <v>2190</v>
      </c>
      <c r="F69" s="280">
        <v>427320.85</v>
      </c>
      <c r="H69" s="280">
        <v>46621.38</v>
      </c>
      <c r="J69" s="278">
        <v>1686192.04</v>
      </c>
      <c r="K69" s="278">
        <v>410927.5</v>
      </c>
      <c r="O69" s="281">
        <v>0</v>
      </c>
      <c r="P69" s="278">
        <v>-10425.1</v>
      </c>
      <c r="Q69" s="278">
        <v>-8720.77</v>
      </c>
      <c r="R69" s="278">
        <v>2396007.25</v>
      </c>
      <c r="T69" s="282">
        <v>1066874.6599999999</v>
      </c>
      <c r="U69" s="282">
        <v>60000</v>
      </c>
      <c r="V69" s="282">
        <v>462.34</v>
      </c>
      <c r="W69" s="282">
        <v>1520180</v>
      </c>
      <c r="X69" s="282">
        <v>11411.62</v>
      </c>
      <c r="Y69" s="283">
        <v>1917232</v>
      </c>
      <c r="AB69" s="283">
        <v>453640.35</v>
      </c>
      <c r="AC69" s="283">
        <v>103718.88</v>
      </c>
      <c r="AF69" s="101">
        <f t="shared" si="4"/>
        <v>473942.23</v>
      </c>
      <c r="AG69" s="37">
        <f t="shared" si="5"/>
        <v>0</v>
      </c>
      <c r="AH69" s="26">
        <f t="shared" si="9"/>
        <v>473942.23</v>
      </c>
      <c r="AI69" s="17">
        <f t="shared" si="7"/>
        <v>2658928.62</v>
      </c>
      <c r="AJ69" s="19">
        <f t="shared" si="8"/>
        <v>2474591.23</v>
      </c>
      <c r="AK69" s="32">
        <f t="shared" ref="AK69:AK132" si="10">AI69-AJ69</f>
        <v>184337.39000000013</v>
      </c>
    </row>
    <row r="70" spans="1:37" s="58" customFormat="1" x14ac:dyDescent="0.2">
      <c r="A70" s="58" t="s">
        <v>475</v>
      </c>
      <c r="B70" s="58" t="s">
        <v>477</v>
      </c>
      <c r="C70" s="93">
        <v>2885</v>
      </c>
      <c r="D70" s="94" t="s">
        <v>1150</v>
      </c>
      <c r="E70" s="279" t="s">
        <v>2204</v>
      </c>
      <c r="F70" s="280">
        <v>523304.52</v>
      </c>
      <c r="G70" s="280"/>
      <c r="H70" s="280">
        <v>66970.66</v>
      </c>
      <c r="I70" s="280"/>
      <c r="J70" s="278">
        <v>5166666.6399999997</v>
      </c>
      <c r="K70" s="278">
        <v>536618.28</v>
      </c>
      <c r="L70" s="281"/>
      <c r="M70" s="281"/>
      <c r="N70" s="281"/>
      <c r="O70" s="281"/>
      <c r="P70" s="278">
        <v>50537.75</v>
      </c>
      <c r="Q70" s="278">
        <v>-28674.16</v>
      </c>
      <c r="R70" s="278">
        <v>6403982.4100000001</v>
      </c>
      <c r="S70" s="282"/>
      <c r="T70" s="282">
        <v>896837.89</v>
      </c>
      <c r="U70" s="282"/>
      <c r="V70" s="282">
        <v>741.32</v>
      </c>
      <c r="W70" s="282">
        <v>304600</v>
      </c>
      <c r="X70" s="282">
        <v>13652.95</v>
      </c>
      <c r="Y70" s="283">
        <v>705238</v>
      </c>
      <c r="Z70" s="283">
        <v>4680</v>
      </c>
      <c r="AA70" s="283"/>
      <c r="AB70" s="283">
        <v>386237.66</v>
      </c>
      <c r="AC70" s="283">
        <v>234420.4</v>
      </c>
      <c r="AD70" s="283"/>
      <c r="AE70" s="126"/>
      <c r="AF70" s="101">
        <f t="shared" ref="AF70:AF133" si="11">SUM(F70:I70)</f>
        <v>590275.18000000005</v>
      </c>
      <c r="AG70" s="37">
        <f t="shared" ref="AG70:AG133" si="12">SUM(L70:O70)</f>
        <v>0</v>
      </c>
      <c r="AH70" s="26">
        <f t="shared" si="9"/>
        <v>590275.18000000005</v>
      </c>
      <c r="AI70" s="17">
        <f t="shared" ref="AI70:AI133" si="13">SUM(S70:X70)</f>
        <v>1215832.1599999999</v>
      </c>
      <c r="AJ70" s="19">
        <f t="shared" ref="AJ70:AJ133" si="14">SUM(Y70:AE70)</f>
        <v>1330576.0599999998</v>
      </c>
      <c r="AK70" s="32">
        <f t="shared" si="10"/>
        <v>-114743.89999999991</v>
      </c>
    </row>
    <row r="71" spans="1:37" s="51" customFormat="1" x14ac:dyDescent="0.2">
      <c r="A71" s="51" t="s">
        <v>480</v>
      </c>
      <c r="B71" s="51" t="s">
        <v>481</v>
      </c>
      <c r="C71" s="90">
        <v>6036</v>
      </c>
      <c r="D71" s="91" t="s">
        <v>1151</v>
      </c>
      <c r="E71" s="279" t="s">
        <v>2077</v>
      </c>
      <c r="F71" s="280">
        <v>578041.80000000005</v>
      </c>
      <c r="G71" s="280">
        <v>0</v>
      </c>
      <c r="H71" s="280">
        <v>48508.68</v>
      </c>
      <c r="I71" s="280"/>
      <c r="J71" s="278">
        <v>871937.46</v>
      </c>
      <c r="K71" s="278">
        <v>19781.18</v>
      </c>
      <c r="L71" s="281"/>
      <c r="M71" s="281"/>
      <c r="N71" s="281"/>
      <c r="O71" s="281"/>
      <c r="P71" s="278"/>
      <c r="Q71" s="278">
        <v>-919976.87</v>
      </c>
      <c r="R71" s="278">
        <v>2227185.62</v>
      </c>
      <c r="S71" s="282">
        <v>483.26</v>
      </c>
      <c r="T71" s="282">
        <v>1679747.77</v>
      </c>
      <c r="U71" s="282"/>
      <c r="V71" s="282">
        <v>962.25</v>
      </c>
      <c r="W71" s="282">
        <v>1461620</v>
      </c>
      <c r="X71" s="282"/>
      <c r="Y71" s="283">
        <v>2397997.5</v>
      </c>
      <c r="Z71" s="283"/>
      <c r="AA71" s="283"/>
      <c r="AB71" s="283">
        <v>425744.61</v>
      </c>
      <c r="AC71" s="283">
        <v>80878.8</v>
      </c>
      <c r="AD71" s="283"/>
      <c r="AE71" s="126"/>
      <c r="AF71" s="101">
        <f t="shared" si="11"/>
        <v>626550.4800000001</v>
      </c>
      <c r="AG71" s="37">
        <f t="shared" si="12"/>
        <v>0</v>
      </c>
      <c r="AH71" s="26">
        <f t="shared" si="9"/>
        <v>626550.4800000001</v>
      </c>
      <c r="AI71" s="17">
        <f t="shared" si="13"/>
        <v>3142813.2800000003</v>
      </c>
      <c r="AJ71" s="19">
        <f t="shared" si="14"/>
        <v>2904620.9099999997</v>
      </c>
      <c r="AK71" s="32">
        <f t="shared" si="10"/>
        <v>238192.37000000058</v>
      </c>
    </row>
    <row r="72" spans="1:37" s="51" customFormat="1" x14ac:dyDescent="0.2">
      <c r="A72" s="51" t="s">
        <v>480</v>
      </c>
      <c r="B72" s="51" t="s">
        <v>481</v>
      </c>
      <c r="C72" s="90">
        <v>4053</v>
      </c>
      <c r="D72" s="91" t="s">
        <v>1152</v>
      </c>
      <c r="E72" s="279" t="s">
        <v>2078</v>
      </c>
      <c r="F72" s="280">
        <v>751290.93</v>
      </c>
      <c r="G72" s="280">
        <v>0</v>
      </c>
      <c r="H72" s="280">
        <v>255437.09</v>
      </c>
      <c r="I72" s="280"/>
      <c r="J72" s="278">
        <v>378280.67</v>
      </c>
      <c r="K72" s="278">
        <v>42449.16</v>
      </c>
      <c r="L72" s="281"/>
      <c r="M72" s="281"/>
      <c r="N72" s="281"/>
      <c r="O72" s="281">
        <v>1359.5</v>
      </c>
      <c r="P72" s="278"/>
      <c r="Q72" s="278">
        <v>-3198301.62</v>
      </c>
      <c r="R72" s="278">
        <v>4014093.13</v>
      </c>
      <c r="S72" s="282">
        <v>512.38</v>
      </c>
      <c r="T72" s="282">
        <v>1710532.51</v>
      </c>
      <c r="U72" s="282"/>
      <c r="V72" s="282"/>
      <c r="W72" s="282">
        <v>1381080</v>
      </c>
      <c r="X72" s="282"/>
      <c r="Y72" s="283">
        <v>2059993.94</v>
      </c>
      <c r="Z72" s="283">
        <v>1384</v>
      </c>
      <c r="AA72" s="283"/>
      <c r="AB72" s="283">
        <v>338356.59</v>
      </c>
      <c r="AC72" s="283">
        <v>61014.720000000001</v>
      </c>
      <c r="AD72" s="283"/>
      <c r="AE72" s="126"/>
      <c r="AF72" s="101">
        <f t="shared" si="11"/>
        <v>1006728.02</v>
      </c>
      <c r="AG72" s="37">
        <f t="shared" si="12"/>
        <v>1359.5</v>
      </c>
      <c r="AH72" s="26">
        <f t="shared" si="9"/>
        <v>1005368.52</v>
      </c>
      <c r="AI72" s="17">
        <f t="shared" si="13"/>
        <v>3092124.8899999997</v>
      </c>
      <c r="AJ72" s="19">
        <f t="shared" si="14"/>
        <v>2460749.25</v>
      </c>
      <c r="AK72" s="32">
        <f t="shared" si="10"/>
        <v>631375.63999999966</v>
      </c>
    </row>
    <row r="73" spans="1:37" s="51" customFormat="1" x14ac:dyDescent="0.2">
      <c r="A73" s="51" t="s">
        <v>480</v>
      </c>
      <c r="B73" s="51" t="s">
        <v>481</v>
      </c>
      <c r="C73" s="90">
        <v>4847</v>
      </c>
      <c r="D73" s="91" t="s">
        <v>1153</v>
      </c>
      <c r="E73" s="279" t="s">
        <v>2079</v>
      </c>
      <c r="F73" s="280">
        <v>723481.63</v>
      </c>
      <c r="G73" s="280">
        <v>0</v>
      </c>
      <c r="H73" s="280">
        <v>119844.42</v>
      </c>
      <c r="I73" s="280"/>
      <c r="J73" s="278">
        <v>81799.039999999994</v>
      </c>
      <c r="K73" s="278">
        <v>147348.74</v>
      </c>
      <c r="L73" s="281"/>
      <c r="M73" s="281"/>
      <c r="N73" s="281"/>
      <c r="O73" s="281"/>
      <c r="P73" s="278"/>
      <c r="Q73" s="278">
        <v>-1324184.26</v>
      </c>
      <c r="R73" s="278">
        <v>2082417.38</v>
      </c>
      <c r="S73" s="282">
        <v>976.63</v>
      </c>
      <c r="T73" s="282">
        <v>1563609.27</v>
      </c>
      <c r="U73" s="282"/>
      <c r="V73" s="282">
        <v>47.07</v>
      </c>
      <c r="W73" s="282">
        <v>1444880</v>
      </c>
      <c r="X73" s="282"/>
      <c r="Y73" s="283">
        <v>2190872.5</v>
      </c>
      <c r="Z73" s="283"/>
      <c r="AA73" s="283"/>
      <c r="AB73" s="283">
        <v>406212.6</v>
      </c>
      <c r="AC73" s="283">
        <v>75056.160000000003</v>
      </c>
      <c r="AD73" s="283"/>
      <c r="AE73" s="126"/>
      <c r="AF73" s="101">
        <f t="shared" si="11"/>
        <v>843326.05</v>
      </c>
      <c r="AG73" s="37">
        <f t="shared" si="12"/>
        <v>0</v>
      </c>
      <c r="AH73" s="26">
        <f t="shared" si="9"/>
        <v>843326.05</v>
      </c>
      <c r="AI73" s="17">
        <f t="shared" si="13"/>
        <v>3009512.9699999997</v>
      </c>
      <c r="AJ73" s="19">
        <f t="shared" si="14"/>
        <v>2672141.2600000002</v>
      </c>
      <c r="AK73" s="32">
        <f t="shared" si="10"/>
        <v>337371.7099999995</v>
      </c>
    </row>
    <row r="74" spans="1:37" s="51" customFormat="1" x14ac:dyDescent="0.2">
      <c r="A74" s="51" t="s">
        <v>480</v>
      </c>
      <c r="B74" s="51" t="s">
        <v>481</v>
      </c>
      <c r="C74" s="90">
        <v>3826</v>
      </c>
      <c r="D74" s="91" t="s">
        <v>1154</v>
      </c>
      <c r="E74" s="279" t="s">
        <v>2080</v>
      </c>
      <c r="F74" s="280">
        <v>613835.66</v>
      </c>
      <c r="G74" s="280">
        <v>0</v>
      </c>
      <c r="H74" s="280">
        <v>43516.91</v>
      </c>
      <c r="I74" s="280"/>
      <c r="J74" s="278">
        <v>4</v>
      </c>
      <c r="K74" s="278">
        <v>77135.64</v>
      </c>
      <c r="L74" s="281"/>
      <c r="M74" s="281"/>
      <c r="N74" s="281"/>
      <c r="O74" s="281">
        <v>431.64</v>
      </c>
      <c r="P74" s="278"/>
      <c r="Q74" s="278">
        <v>-1521526.27</v>
      </c>
      <c r="R74" s="278">
        <v>2028298.74</v>
      </c>
      <c r="S74" s="282">
        <v>1058.8599999999999</v>
      </c>
      <c r="T74" s="282">
        <v>1379615.81</v>
      </c>
      <c r="U74" s="282"/>
      <c r="V74" s="282"/>
      <c r="W74" s="282">
        <v>1247210</v>
      </c>
      <c r="X74" s="282"/>
      <c r="Y74" s="283">
        <v>1903638.5</v>
      </c>
      <c r="Z74" s="283"/>
      <c r="AA74" s="283"/>
      <c r="AB74" s="283">
        <v>435807.83</v>
      </c>
      <c r="AC74" s="283">
        <v>21188.240000000002</v>
      </c>
      <c r="AD74" s="283"/>
      <c r="AE74" s="126"/>
      <c r="AF74" s="101">
        <f t="shared" si="11"/>
        <v>657352.57000000007</v>
      </c>
      <c r="AG74" s="37">
        <f t="shared" si="12"/>
        <v>431.64</v>
      </c>
      <c r="AH74" s="26">
        <f t="shared" si="9"/>
        <v>656920.93000000005</v>
      </c>
      <c r="AI74" s="17">
        <f t="shared" si="13"/>
        <v>2627884.67</v>
      </c>
      <c r="AJ74" s="19">
        <f t="shared" si="14"/>
        <v>2360634.5700000003</v>
      </c>
      <c r="AK74" s="32">
        <f t="shared" si="10"/>
        <v>267250.09999999963</v>
      </c>
    </row>
    <row r="75" spans="1:37" s="51" customFormat="1" x14ac:dyDescent="0.2">
      <c r="A75" s="51" t="s">
        <v>480</v>
      </c>
      <c r="B75" s="51" t="s">
        <v>481</v>
      </c>
      <c r="C75" s="90">
        <v>4181</v>
      </c>
      <c r="D75" s="91" t="s">
        <v>1155</v>
      </c>
      <c r="E75" s="279" t="s">
        <v>2081</v>
      </c>
      <c r="F75" s="280">
        <v>351230.07</v>
      </c>
      <c r="G75" s="280">
        <v>0</v>
      </c>
      <c r="H75" s="280">
        <v>100416.07</v>
      </c>
      <c r="I75" s="280"/>
      <c r="J75" s="278">
        <v>28476.59</v>
      </c>
      <c r="K75" s="278">
        <v>71967.38</v>
      </c>
      <c r="L75" s="281"/>
      <c r="M75" s="281"/>
      <c r="N75" s="281"/>
      <c r="O75" s="281"/>
      <c r="P75" s="278"/>
      <c r="Q75" s="278">
        <v>-2035265.22</v>
      </c>
      <c r="R75" s="278">
        <v>2569886.96</v>
      </c>
      <c r="S75" s="282">
        <v>567.38</v>
      </c>
      <c r="T75" s="282">
        <v>1136025.3700000001</v>
      </c>
      <c r="U75" s="282"/>
      <c r="V75" s="282">
        <v>535.46</v>
      </c>
      <c r="W75" s="282">
        <v>1217960</v>
      </c>
      <c r="X75" s="282"/>
      <c r="Y75" s="283">
        <v>1886197.5</v>
      </c>
      <c r="Z75" s="283"/>
      <c r="AA75" s="283"/>
      <c r="AB75" s="283">
        <v>372798.42</v>
      </c>
      <c r="AC75" s="283">
        <v>57027.92</v>
      </c>
      <c r="AD75" s="283"/>
      <c r="AE75" s="126"/>
      <c r="AF75" s="101">
        <f t="shared" si="11"/>
        <v>451646.14</v>
      </c>
      <c r="AG75" s="37">
        <f t="shared" si="12"/>
        <v>0</v>
      </c>
      <c r="AH75" s="26">
        <f t="shared" si="9"/>
        <v>451646.14</v>
      </c>
      <c r="AI75" s="17">
        <f t="shared" si="13"/>
        <v>2355088.21</v>
      </c>
      <c r="AJ75" s="19">
        <f t="shared" si="14"/>
        <v>2316023.84</v>
      </c>
      <c r="AK75" s="32">
        <f t="shared" si="10"/>
        <v>39064.370000000112</v>
      </c>
    </row>
    <row r="76" spans="1:37" s="51" customFormat="1" x14ac:dyDescent="0.2">
      <c r="A76" s="51" t="s">
        <v>480</v>
      </c>
      <c r="B76" s="51" t="s">
        <v>481</v>
      </c>
      <c r="C76" s="90">
        <v>2002</v>
      </c>
      <c r="D76" s="91" t="s">
        <v>1156</v>
      </c>
      <c r="E76" s="279" t="s">
        <v>2082</v>
      </c>
      <c r="F76" s="280">
        <v>482763.94</v>
      </c>
      <c r="G76" s="280">
        <v>0</v>
      </c>
      <c r="H76" s="280">
        <v>35225.730000000003</v>
      </c>
      <c r="I76" s="280"/>
      <c r="J76" s="278">
        <v>62149.11</v>
      </c>
      <c r="K76" s="278">
        <v>-1622.88</v>
      </c>
      <c r="L76" s="281"/>
      <c r="M76" s="281"/>
      <c r="N76" s="281"/>
      <c r="O76" s="281"/>
      <c r="P76" s="278"/>
      <c r="Q76" s="278">
        <v>-1052560.74</v>
      </c>
      <c r="R76" s="278">
        <v>1423307.83</v>
      </c>
      <c r="S76" s="282">
        <v>617.62</v>
      </c>
      <c r="T76" s="282">
        <v>1046611.84</v>
      </c>
      <c r="U76" s="282"/>
      <c r="V76" s="282">
        <v>563.70000000000005</v>
      </c>
      <c r="W76" s="282">
        <v>1309810</v>
      </c>
      <c r="X76" s="282"/>
      <c r="Y76" s="283">
        <v>1803223.5</v>
      </c>
      <c r="Z76" s="283"/>
      <c r="AA76" s="283"/>
      <c r="AB76" s="283">
        <v>240375.33</v>
      </c>
      <c r="AC76" s="283">
        <v>79543.520000000004</v>
      </c>
      <c r="AD76" s="283"/>
      <c r="AE76" s="126"/>
      <c r="AF76" s="101">
        <f t="shared" si="11"/>
        <v>517989.67</v>
      </c>
      <c r="AG76" s="37">
        <f t="shared" si="12"/>
        <v>0</v>
      </c>
      <c r="AH76" s="26">
        <f t="shared" si="9"/>
        <v>517989.67</v>
      </c>
      <c r="AI76" s="17">
        <f t="shared" si="13"/>
        <v>2357603.16</v>
      </c>
      <c r="AJ76" s="19">
        <f t="shared" si="14"/>
        <v>2123142.35</v>
      </c>
      <c r="AK76" s="32">
        <f t="shared" si="10"/>
        <v>234460.81000000006</v>
      </c>
    </row>
    <row r="77" spans="1:37" s="51" customFormat="1" x14ac:dyDescent="0.2">
      <c r="A77" s="51" t="s">
        <v>480</v>
      </c>
      <c r="B77" s="51" t="s">
        <v>481</v>
      </c>
      <c r="C77" s="90">
        <v>1933</v>
      </c>
      <c r="D77" s="91" t="s">
        <v>1157</v>
      </c>
      <c r="E77" s="279" t="s">
        <v>2191</v>
      </c>
      <c r="F77" s="280">
        <v>263311.19</v>
      </c>
      <c r="G77" s="280">
        <v>0</v>
      </c>
      <c r="H77" s="280">
        <v>204552.95</v>
      </c>
      <c r="I77" s="280"/>
      <c r="J77" s="278">
        <v>123808.59</v>
      </c>
      <c r="K77" s="278">
        <v>32688.05</v>
      </c>
      <c r="L77" s="281"/>
      <c r="M77" s="281"/>
      <c r="N77" s="281"/>
      <c r="O77" s="281"/>
      <c r="P77" s="278"/>
      <c r="Q77" s="278">
        <v>-1448697.25</v>
      </c>
      <c r="R77" s="278">
        <v>2051654.89</v>
      </c>
      <c r="S77" s="282">
        <v>400.9</v>
      </c>
      <c r="T77" s="282">
        <v>1149973.49</v>
      </c>
      <c r="U77" s="282"/>
      <c r="V77" s="282"/>
      <c r="W77" s="282">
        <v>1144370</v>
      </c>
      <c r="X77" s="282"/>
      <c r="Y77" s="283">
        <v>1680372.5</v>
      </c>
      <c r="Z77" s="283"/>
      <c r="AA77" s="283"/>
      <c r="AB77" s="283">
        <v>462255.75</v>
      </c>
      <c r="AC77" s="283">
        <v>113336</v>
      </c>
      <c r="AD77" s="283"/>
      <c r="AE77" s="126"/>
      <c r="AF77" s="101">
        <f t="shared" si="11"/>
        <v>467864.14</v>
      </c>
      <c r="AG77" s="37">
        <f t="shared" si="12"/>
        <v>0</v>
      </c>
      <c r="AH77" s="26">
        <f t="shared" si="9"/>
        <v>467864.14</v>
      </c>
      <c r="AI77" s="17">
        <f t="shared" si="13"/>
        <v>2294744.3899999997</v>
      </c>
      <c r="AJ77" s="19">
        <f t="shared" si="14"/>
        <v>2255964.25</v>
      </c>
      <c r="AK77" s="32">
        <f t="shared" si="10"/>
        <v>38780.139999999665</v>
      </c>
    </row>
    <row r="78" spans="1:37" x14ac:dyDescent="0.2">
      <c r="A78" s="1" t="s">
        <v>484</v>
      </c>
      <c r="B78" s="1" t="s">
        <v>485</v>
      </c>
      <c r="C78" s="90">
        <v>3743</v>
      </c>
      <c r="D78" s="91" t="s">
        <v>1158</v>
      </c>
      <c r="E78" s="279" t="s">
        <v>2083</v>
      </c>
      <c r="F78" s="280">
        <v>366238.03</v>
      </c>
      <c r="G78" s="280">
        <v>0</v>
      </c>
      <c r="H78" s="280">
        <v>95074.19</v>
      </c>
      <c r="J78" s="278">
        <v>763506.47</v>
      </c>
      <c r="K78" s="278">
        <v>101720.05</v>
      </c>
      <c r="R78" s="278">
        <v>1625943.2</v>
      </c>
      <c r="T78" s="282">
        <v>1267663.6399999999</v>
      </c>
      <c r="V78" s="282">
        <v>821.81</v>
      </c>
      <c r="W78" s="282">
        <v>599720</v>
      </c>
      <c r="Y78" s="283">
        <v>1129243</v>
      </c>
      <c r="AB78" s="283">
        <v>435782.37</v>
      </c>
      <c r="AC78" s="283">
        <v>160025.47</v>
      </c>
      <c r="AF78" s="101">
        <f t="shared" si="11"/>
        <v>461312.22000000003</v>
      </c>
      <c r="AG78" s="37">
        <f t="shared" si="12"/>
        <v>0</v>
      </c>
      <c r="AH78" s="26">
        <f t="shared" si="9"/>
        <v>461312.22000000003</v>
      </c>
      <c r="AI78" s="17">
        <f t="shared" si="13"/>
        <v>1868205.45</v>
      </c>
      <c r="AJ78" s="19">
        <f t="shared" si="14"/>
        <v>1725050.84</v>
      </c>
      <c r="AK78" s="32">
        <f t="shared" si="10"/>
        <v>143154.60999999987</v>
      </c>
    </row>
    <row r="79" spans="1:37" x14ac:dyDescent="0.2">
      <c r="A79" s="1" t="s">
        <v>484</v>
      </c>
      <c r="B79" s="1" t="s">
        <v>485</v>
      </c>
      <c r="C79" s="90">
        <v>3747</v>
      </c>
      <c r="D79" s="91" t="s">
        <v>1159</v>
      </c>
      <c r="E79" s="279" t="s">
        <v>2084</v>
      </c>
      <c r="F79" s="280">
        <v>127000.32000000001</v>
      </c>
      <c r="G79" s="280">
        <v>0</v>
      </c>
      <c r="H79" s="280">
        <v>51969.99</v>
      </c>
      <c r="J79" s="278">
        <v>378673.11</v>
      </c>
      <c r="K79" s="278">
        <v>132086.15</v>
      </c>
      <c r="R79" s="278">
        <v>1700209.39</v>
      </c>
      <c r="T79" s="282">
        <v>1570279.05</v>
      </c>
      <c r="V79" s="282">
        <v>444.61</v>
      </c>
      <c r="W79" s="282">
        <v>642300</v>
      </c>
      <c r="X79" s="282">
        <v>17990</v>
      </c>
      <c r="Y79" s="283">
        <v>1373820</v>
      </c>
      <c r="AB79" s="283">
        <v>710596.83</v>
      </c>
      <c r="AC79" s="283">
        <v>111445.81</v>
      </c>
      <c r="AF79" s="101">
        <f t="shared" si="11"/>
        <v>178970.31</v>
      </c>
      <c r="AG79" s="37">
        <f t="shared" si="12"/>
        <v>0</v>
      </c>
      <c r="AH79" s="26">
        <f t="shared" si="9"/>
        <v>178970.31</v>
      </c>
      <c r="AI79" s="17">
        <f t="shared" si="13"/>
        <v>2231013.66</v>
      </c>
      <c r="AJ79" s="19">
        <f t="shared" si="14"/>
        <v>2195862.64</v>
      </c>
      <c r="AK79" s="32">
        <f t="shared" si="10"/>
        <v>35151.020000000019</v>
      </c>
    </row>
    <row r="80" spans="1:37" x14ac:dyDescent="0.2">
      <c r="A80" s="1" t="s">
        <v>484</v>
      </c>
      <c r="B80" s="1" t="s">
        <v>485</v>
      </c>
      <c r="C80" s="90">
        <v>3095</v>
      </c>
      <c r="D80" s="91" t="s">
        <v>1160</v>
      </c>
      <c r="E80" s="279" t="s">
        <v>2085</v>
      </c>
      <c r="F80" s="280">
        <v>324803.03999999998</v>
      </c>
      <c r="G80" s="280">
        <v>0</v>
      </c>
      <c r="H80" s="280">
        <v>55032.87</v>
      </c>
      <c r="J80" s="278">
        <v>414368.02</v>
      </c>
      <c r="K80" s="278">
        <v>54679.91</v>
      </c>
      <c r="Q80" s="278">
        <v>631.5</v>
      </c>
      <c r="R80" s="278">
        <v>1448416.88</v>
      </c>
      <c r="T80" s="282">
        <v>1174577.1499999999</v>
      </c>
      <c r="V80" s="282">
        <v>584.89</v>
      </c>
      <c r="W80" s="282">
        <v>803680</v>
      </c>
      <c r="Y80" s="283">
        <v>1209780</v>
      </c>
      <c r="AB80" s="283">
        <v>503984.09</v>
      </c>
      <c r="AC80" s="283">
        <v>121868.43</v>
      </c>
      <c r="AF80" s="101">
        <f t="shared" si="11"/>
        <v>379835.91</v>
      </c>
      <c r="AG80" s="37">
        <f t="shared" si="12"/>
        <v>0</v>
      </c>
      <c r="AH80" s="26">
        <f t="shared" si="9"/>
        <v>379835.91</v>
      </c>
      <c r="AI80" s="17">
        <f t="shared" si="13"/>
        <v>1978842.0399999998</v>
      </c>
      <c r="AJ80" s="19">
        <f t="shared" si="14"/>
        <v>1835632.52</v>
      </c>
      <c r="AK80" s="32">
        <f t="shared" si="10"/>
        <v>143209.51999999979</v>
      </c>
    </row>
    <row r="81" spans="1:37" x14ac:dyDescent="0.2">
      <c r="A81" s="1" t="s">
        <v>484</v>
      </c>
      <c r="B81" s="1" t="s">
        <v>485</v>
      </c>
      <c r="C81" s="90">
        <v>1530</v>
      </c>
      <c r="D81" s="91" t="s">
        <v>1161</v>
      </c>
      <c r="E81" s="279" t="s">
        <v>2086</v>
      </c>
      <c r="F81" s="280">
        <v>169808.79</v>
      </c>
      <c r="G81" s="280">
        <v>0</v>
      </c>
      <c r="H81" s="280">
        <v>22520.26</v>
      </c>
      <c r="J81" s="278">
        <v>464063.01</v>
      </c>
      <c r="K81" s="278">
        <v>389166.65</v>
      </c>
      <c r="R81" s="278">
        <v>2079850.72</v>
      </c>
      <c r="T81" s="282">
        <v>935365.27</v>
      </c>
      <c r="V81" s="282">
        <v>454.6</v>
      </c>
      <c r="W81" s="282">
        <v>1051760</v>
      </c>
      <c r="Y81" s="283">
        <v>1470560</v>
      </c>
      <c r="AA81" s="283">
        <v>3980</v>
      </c>
      <c r="AB81" s="283">
        <v>354383.35</v>
      </c>
      <c r="AC81" s="283">
        <v>158918.76</v>
      </c>
      <c r="AF81" s="101">
        <f t="shared" si="11"/>
        <v>192329.05000000002</v>
      </c>
      <c r="AG81" s="37">
        <f t="shared" si="12"/>
        <v>0</v>
      </c>
      <c r="AH81" s="26">
        <f t="shared" si="9"/>
        <v>192329.05000000002</v>
      </c>
      <c r="AI81" s="17">
        <f t="shared" si="13"/>
        <v>1987579.87</v>
      </c>
      <c r="AJ81" s="19">
        <f t="shared" si="14"/>
        <v>1987842.11</v>
      </c>
      <c r="AK81" s="32">
        <f t="shared" si="10"/>
        <v>-262.23999999999069</v>
      </c>
    </row>
    <row r="82" spans="1:37" x14ac:dyDescent="0.2">
      <c r="A82" s="1" t="s">
        <v>484</v>
      </c>
      <c r="B82" s="1" t="s">
        <v>485</v>
      </c>
      <c r="C82" s="90">
        <v>4004</v>
      </c>
      <c r="D82" s="91" t="s">
        <v>1162</v>
      </c>
      <c r="E82" s="279" t="s">
        <v>2087</v>
      </c>
      <c r="F82" s="280">
        <v>226818.84</v>
      </c>
      <c r="G82" s="280">
        <v>0</v>
      </c>
      <c r="H82" s="280">
        <v>32141</v>
      </c>
      <c r="J82" s="278">
        <v>426661.5</v>
      </c>
      <c r="K82" s="278">
        <v>97148.17</v>
      </c>
      <c r="R82" s="278">
        <v>1478004.6</v>
      </c>
      <c r="T82" s="282">
        <v>1164165.46</v>
      </c>
      <c r="W82" s="282">
        <v>648320</v>
      </c>
      <c r="Y82" s="283">
        <v>1042328</v>
      </c>
      <c r="AB82" s="283">
        <v>506015.6</v>
      </c>
      <c r="AC82" s="283">
        <v>106605.86</v>
      </c>
      <c r="AF82" s="101">
        <f t="shared" si="11"/>
        <v>258959.84</v>
      </c>
      <c r="AG82" s="37">
        <f t="shared" si="12"/>
        <v>0</v>
      </c>
      <c r="AH82" s="26">
        <f t="shared" si="9"/>
        <v>258959.84</v>
      </c>
      <c r="AI82" s="17">
        <f t="shared" si="13"/>
        <v>1812485.46</v>
      </c>
      <c r="AJ82" s="19">
        <f t="shared" si="14"/>
        <v>1654949.4600000002</v>
      </c>
      <c r="AK82" s="32">
        <f t="shared" si="10"/>
        <v>157535.99999999977</v>
      </c>
    </row>
    <row r="83" spans="1:37" x14ac:dyDescent="0.2">
      <c r="A83" s="1" t="s">
        <v>484</v>
      </c>
      <c r="B83" s="1" t="s">
        <v>485</v>
      </c>
      <c r="C83" s="90">
        <v>6265</v>
      </c>
      <c r="D83" s="91" t="s">
        <v>1163</v>
      </c>
      <c r="E83" s="279" t="s">
        <v>2088</v>
      </c>
      <c r="F83" s="280">
        <v>291476.81</v>
      </c>
      <c r="G83" s="280">
        <v>0</v>
      </c>
      <c r="H83" s="280">
        <v>94592.44</v>
      </c>
      <c r="J83" s="278">
        <v>270489.38</v>
      </c>
      <c r="K83" s="278">
        <v>71593.14</v>
      </c>
      <c r="O83" s="281">
        <v>0</v>
      </c>
      <c r="Q83" s="278">
        <v>600</v>
      </c>
      <c r="R83" s="278">
        <v>1774409.19</v>
      </c>
      <c r="T83" s="282">
        <v>1645851.29</v>
      </c>
      <c r="V83" s="282">
        <v>791.31</v>
      </c>
      <c r="W83" s="282">
        <v>1927880</v>
      </c>
      <c r="Y83" s="283">
        <v>2570762</v>
      </c>
      <c r="AA83" s="283">
        <v>2540</v>
      </c>
      <c r="AB83" s="283">
        <v>596829.9</v>
      </c>
      <c r="AC83" s="283">
        <v>124596.92</v>
      </c>
      <c r="AF83" s="101">
        <f t="shared" si="11"/>
        <v>386069.25</v>
      </c>
      <c r="AG83" s="37">
        <f t="shared" si="12"/>
        <v>0</v>
      </c>
      <c r="AH83" s="26">
        <f t="shared" si="9"/>
        <v>386069.25</v>
      </c>
      <c r="AI83" s="17">
        <f t="shared" si="13"/>
        <v>3574522.6</v>
      </c>
      <c r="AJ83" s="19">
        <f t="shared" si="14"/>
        <v>3294728.82</v>
      </c>
      <c r="AK83" s="32">
        <f t="shared" si="10"/>
        <v>279793.78000000026</v>
      </c>
    </row>
    <row r="84" spans="1:37" x14ac:dyDescent="0.2">
      <c r="A84" s="1" t="s">
        <v>484</v>
      </c>
      <c r="B84" s="1" t="s">
        <v>485</v>
      </c>
      <c r="C84" s="90">
        <v>4051</v>
      </c>
      <c r="D84" s="91" t="s">
        <v>1164</v>
      </c>
      <c r="E84" s="279" t="s">
        <v>2089</v>
      </c>
      <c r="F84" s="280">
        <v>221921.88</v>
      </c>
      <c r="G84" s="280">
        <v>0</v>
      </c>
      <c r="H84" s="280">
        <v>34340</v>
      </c>
      <c r="J84" s="278">
        <v>518879.03</v>
      </c>
      <c r="K84" s="278">
        <v>105733.64</v>
      </c>
      <c r="R84" s="278">
        <v>1568940.19</v>
      </c>
      <c r="T84" s="282">
        <v>1438297.73</v>
      </c>
      <c r="V84" s="282">
        <v>654.53</v>
      </c>
      <c r="W84" s="282">
        <v>824700</v>
      </c>
      <c r="Y84" s="283">
        <v>1434640</v>
      </c>
      <c r="AA84" s="283">
        <v>2480</v>
      </c>
      <c r="AB84" s="283">
        <v>601026.42000000004</v>
      </c>
      <c r="AC84" s="283">
        <v>104926.1</v>
      </c>
      <c r="AF84" s="101">
        <f t="shared" si="11"/>
        <v>256261.88</v>
      </c>
      <c r="AG84" s="37">
        <f t="shared" si="12"/>
        <v>0</v>
      </c>
      <c r="AH84" s="26">
        <f t="shared" si="9"/>
        <v>256261.88</v>
      </c>
      <c r="AI84" s="17">
        <f t="shared" si="13"/>
        <v>2263652.2599999998</v>
      </c>
      <c r="AJ84" s="19">
        <f t="shared" si="14"/>
        <v>2143072.52</v>
      </c>
      <c r="AK84" s="32">
        <f t="shared" si="10"/>
        <v>120579.73999999976</v>
      </c>
    </row>
    <row r="85" spans="1:37" x14ac:dyDescent="0.2">
      <c r="A85" s="1" t="s">
        <v>484</v>
      </c>
      <c r="B85" s="1" t="s">
        <v>485</v>
      </c>
      <c r="C85" s="90">
        <v>3423</v>
      </c>
      <c r="D85" s="91" t="s">
        <v>1165</v>
      </c>
      <c r="E85" s="279" t="s">
        <v>2090</v>
      </c>
      <c r="F85" s="280">
        <v>429602.15</v>
      </c>
      <c r="G85" s="280">
        <v>0</v>
      </c>
      <c r="H85" s="280">
        <v>21904.720000000001</v>
      </c>
      <c r="J85" s="278">
        <v>571374.99</v>
      </c>
      <c r="K85" s="278">
        <v>19310.86</v>
      </c>
      <c r="R85" s="278">
        <v>1499346.49</v>
      </c>
      <c r="T85" s="282">
        <v>1566220.77</v>
      </c>
      <c r="V85" s="282">
        <v>1903.32</v>
      </c>
      <c r="W85" s="282">
        <v>614800</v>
      </c>
      <c r="Y85" s="283">
        <v>1322870</v>
      </c>
      <c r="AB85" s="283">
        <v>565672.56999999995</v>
      </c>
      <c r="AC85" s="283">
        <v>178376.8</v>
      </c>
      <c r="AF85" s="101">
        <f t="shared" si="11"/>
        <v>451506.87</v>
      </c>
      <c r="AG85" s="37">
        <f t="shared" si="12"/>
        <v>0</v>
      </c>
      <c r="AH85" s="26">
        <f t="shared" si="9"/>
        <v>451506.87</v>
      </c>
      <c r="AI85" s="17">
        <f t="shared" si="13"/>
        <v>2182924.09</v>
      </c>
      <c r="AJ85" s="19">
        <f t="shared" si="14"/>
        <v>2066919.3699999999</v>
      </c>
      <c r="AK85" s="32">
        <f t="shared" si="10"/>
        <v>116004.71999999997</v>
      </c>
    </row>
    <row r="86" spans="1:37" x14ac:dyDescent="0.2">
      <c r="A86" s="1" t="s">
        <v>484</v>
      </c>
      <c r="B86" s="1" t="s">
        <v>485</v>
      </c>
      <c r="C86" s="90">
        <v>1355</v>
      </c>
      <c r="D86" s="91" t="s">
        <v>1166</v>
      </c>
      <c r="E86" s="279" t="s">
        <v>2198</v>
      </c>
      <c r="F86" s="280">
        <v>193518.42</v>
      </c>
      <c r="G86" s="280">
        <v>0</v>
      </c>
      <c r="H86" s="280">
        <v>43538.26</v>
      </c>
      <c r="J86" s="278">
        <v>519671.16</v>
      </c>
      <c r="K86" s="278">
        <v>73904.259999999995</v>
      </c>
      <c r="R86" s="278">
        <v>2293429.0699999998</v>
      </c>
      <c r="T86" s="282">
        <v>806506.11</v>
      </c>
      <c r="U86" s="282">
        <v>4600</v>
      </c>
      <c r="V86" s="282">
        <v>445.19</v>
      </c>
      <c r="W86" s="282">
        <v>1015040</v>
      </c>
      <c r="X86" s="282">
        <v>380</v>
      </c>
      <c r="Y86" s="283">
        <v>1249856</v>
      </c>
      <c r="AB86" s="283">
        <v>403788.1</v>
      </c>
      <c r="AC86" s="283">
        <v>88831.35</v>
      </c>
      <c r="AF86" s="101">
        <f t="shared" si="11"/>
        <v>237056.68000000002</v>
      </c>
      <c r="AG86" s="37">
        <f t="shared" si="12"/>
        <v>0</v>
      </c>
      <c r="AH86" s="26">
        <f t="shared" si="9"/>
        <v>237056.68000000002</v>
      </c>
      <c r="AI86" s="17">
        <f t="shared" si="13"/>
        <v>1826971.2999999998</v>
      </c>
      <c r="AJ86" s="19">
        <f t="shared" si="14"/>
        <v>1742475.4500000002</v>
      </c>
      <c r="AK86" s="32">
        <f t="shared" si="10"/>
        <v>84495.849999999627</v>
      </c>
    </row>
    <row r="87" spans="1:37" x14ac:dyDescent="0.2">
      <c r="A87" s="1" t="s">
        <v>488</v>
      </c>
      <c r="B87" s="1" t="s">
        <v>489</v>
      </c>
      <c r="C87" s="90">
        <v>2146</v>
      </c>
      <c r="D87" s="91" t="s">
        <v>1167</v>
      </c>
      <c r="E87" s="279" t="s">
        <v>2091</v>
      </c>
      <c r="F87" s="280">
        <v>440327.41</v>
      </c>
      <c r="G87" s="280">
        <v>0</v>
      </c>
      <c r="H87" s="280">
        <v>45904.01</v>
      </c>
      <c r="J87" s="278">
        <v>837309.12</v>
      </c>
      <c r="K87" s="278">
        <v>24407.18</v>
      </c>
      <c r="N87" s="281">
        <v>98000</v>
      </c>
      <c r="Q87" s="278">
        <v>-294274.40999999997</v>
      </c>
      <c r="R87" s="278">
        <v>1525529.54</v>
      </c>
      <c r="T87" s="282">
        <v>517713.49</v>
      </c>
      <c r="V87" s="282">
        <v>761.48</v>
      </c>
      <c r="W87" s="282">
        <v>462039.09</v>
      </c>
      <c r="Y87" s="283">
        <v>626503.09</v>
      </c>
      <c r="AB87" s="283">
        <v>292646.26</v>
      </c>
      <c r="AC87" s="283">
        <v>38137.120000000003</v>
      </c>
      <c r="AF87" s="101">
        <f t="shared" si="11"/>
        <v>486231.42</v>
      </c>
      <c r="AG87" s="37">
        <f t="shared" si="12"/>
        <v>98000</v>
      </c>
      <c r="AH87" s="26">
        <f t="shared" ref="AH87:AH150" si="15">AF87-AG87</f>
        <v>388231.42</v>
      </c>
      <c r="AI87" s="17">
        <f t="shared" si="13"/>
        <v>980514.06</v>
      </c>
      <c r="AJ87" s="19">
        <f t="shared" si="14"/>
        <v>957286.47</v>
      </c>
      <c r="AK87" s="32">
        <f t="shared" si="10"/>
        <v>23227.590000000084</v>
      </c>
    </row>
    <row r="88" spans="1:37" x14ac:dyDescent="0.2">
      <c r="A88" s="1" t="s">
        <v>488</v>
      </c>
      <c r="B88" s="1" t="s">
        <v>489</v>
      </c>
      <c r="C88" s="90">
        <v>1277</v>
      </c>
      <c r="D88" s="91" t="s">
        <v>1168</v>
      </c>
      <c r="E88" s="279" t="s">
        <v>2092</v>
      </c>
      <c r="F88" s="280">
        <v>292520.03000000003</v>
      </c>
      <c r="G88" s="280">
        <v>0</v>
      </c>
      <c r="H88" s="280">
        <v>32583.29</v>
      </c>
      <c r="J88" s="278">
        <v>433409.61</v>
      </c>
      <c r="K88" s="278">
        <v>88818.13</v>
      </c>
      <c r="M88" s="281">
        <v>73000</v>
      </c>
      <c r="N88" s="281">
        <v>37000</v>
      </c>
      <c r="Q88" s="278">
        <v>-652790.43999999994</v>
      </c>
      <c r="R88" s="278">
        <v>1451545.03</v>
      </c>
      <c r="T88" s="282">
        <v>376713.38</v>
      </c>
      <c r="V88" s="282">
        <v>481.36</v>
      </c>
      <c r="W88" s="282">
        <v>535620</v>
      </c>
      <c r="Y88" s="283">
        <v>702980</v>
      </c>
      <c r="AB88" s="283">
        <v>213291.07</v>
      </c>
      <c r="AC88" s="283">
        <v>49073.2</v>
      </c>
      <c r="AF88" s="101">
        <f t="shared" si="11"/>
        <v>325103.32</v>
      </c>
      <c r="AG88" s="37">
        <f t="shared" si="12"/>
        <v>110000</v>
      </c>
      <c r="AH88" s="26">
        <f t="shared" si="15"/>
        <v>215103.32</v>
      </c>
      <c r="AI88" s="17">
        <f t="shared" si="13"/>
        <v>912814.74</v>
      </c>
      <c r="AJ88" s="19">
        <f t="shared" si="14"/>
        <v>965344.27</v>
      </c>
      <c r="AK88" s="32">
        <f t="shared" si="10"/>
        <v>-52529.530000000028</v>
      </c>
    </row>
    <row r="89" spans="1:37" x14ac:dyDescent="0.2">
      <c r="A89" s="1" t="s">
        <v>488</v>
      </c>
      <c r="B89" s="1" t="s">
        <v>489</v>
      </c>
      <c r="C89" s="90">
        <v>2783</v>
      </c>
      <c r="D89" s="91" t="s">
        <v>1169</v>
      </c>
      <c r="E89" s="279" t="s">
        <v>2093</v>
      </c>
      <c r="F89" s="280">
        <v>366117.78</v>
      </c>
      <c r="G89" s="280">
        <v>0</v>
      </c>
      <c r="H89" s="280">
        <v>49750.48</v>
      </c>
      <c r="J89" s="278">
        <v>2365360.7799999998</v>
      </c>
      <c r="K89" s="278">
        <v>11697.59</v>
      </c>
      <c r="N89" s="281">
        <v>70000</v>
      </c>
      <c r="Q89" s="278">
        <v>2586724.9900000002</v>
      </c>
      <c r="R89" s="278">
        <v>328050.34000000003</v>
      </c>
      <c r="T89" s="282">
        <v>340117.33</v>
      </c>
      <c r="V89" s="282">
        <v>822.05</v>
      </c>
      <c r="W89" s="282">
        <v>692300</v>
      </c>
      <c r="Y89" s="283">
        <v>774607</v>
      </c>
      <c r="AA89" s="283">
        <v>1600</v>
      </c>
      <c r="AB89" s="283">
        <v>323849.24</v>
      </c>
      <c r="AC89" s="283">
        <v>116094.32</v>
      </c>
      <c r="AF89" s="101">
        <f t="shared" si="11"/>
        <v>415868.26</v>
      </c>
      <c r="AG89" s="37">
        <f t="shared" si="12"/>
        <v>70000</v>
      </c>
      <c r="AH89" s="26">
        <f t="shared" si="15"/>
        <v>345868.26</v>
      </c>
      <c r="AI89" s="17">
        <f t="shared" si="13"/>
        <v>1033239.38</v>
      </c>
      <c r="AJ89" s="19">
        <f t="shared" si="14"/>
        <v>1216150.56</v>
      </c>
      <c r="AK89" s="32">
        <f t="shared" si="10"/>
        <v>-182911.18000000005</v>
      </c>
    </row>
    <row r="90" spans="1:37" x14ac:dyDescent="0.2">
      <c r="A90" s="1" t="s">
        <v>488</v>
      </c>
      <c r="B90" s="1" t="s">
        <v>489</v>
      </c>
      <c r="C90" s="90">
        <v>1769</v>
      </c>
      <c r="D90" s="91" t="s">
        <v>1170</v>
      </c>
      <c r="E90" s="279" t="s">
        <v>2186</v>
      </c>
      <c r="F90" s="280">
        <v>290900.07</v>
      </c>
      <c r="G90" s="280">
        <v>0</v>
      </c>
      <c r="H90" s="280">
        <v>30533.73</v>
      </c>
      <c r="J90" s="278">
        <v>323548.49</v>
      </c>
      <c r="K90" s="278">
        <v>54046.559999999998</v>
      </c>
      <c r="M90" s="281">
        <v>130000</v>
      </c>
      <c r="N90" s="281">
        <v>66750</v>
      </c>
      <c r="Q90" s="278">
        <v>-1230148.1599999999</v>
      </c>
      <c r="R90" s="278">
        <v>1852229.71</v>
      </c>
      <c r="T90" s="282">
        <v>338683.15</v>
      </c>
      <c r="V90" s="282">
        <v>460.09</v>
      </c>
      <c r="W90" s="282">
        <v>589920</v>
      </c>
      <c r="Y90" s="283">
        <v>747620</v>
      </c>
      <c r="AB90" s="283">
        <v>239774.94</v>
      </c>
      <c r="AC90" s="283">
        <v>53636</v>
      </c>
      <c r="AF90" s="101">
        <f t="shared" si="11"/>
        <v>321433.8</v>
      </c>
      <c r="AG90" s="37">
        <f t="shared" si="12"/>
        <v>196750</v>
      </c>
      <c r="AH90" s="26">
        <f t="shared" si="15"/>
        <v>124683.79999999999</v>
      </c>
      <c r="AI90" s="17">
        <f t="shared" si="13"/>
        <v>929063.24</v>
      </c>
      <c r="AJ90" s="19">
        <f t="shared" si="14"/>
        <v>1041030.94</v>
      </c>
      <c r="AK90" s="32">
        <f t="shared" si="10"/>
        <v>-111967.69999999995</v>
      </c>
    </row>
    <row r="91" spans="1:37" x14ac:dyDescent="0.2">
      <c r="A91" s="1" t="s">
        <v>492</v>
      </c>
      <c r="B91" s="1" t="s">
        <v>493</v>
      </c>
      <c r="C91" s="90">
        <v>5781</v>
      </c>
      <c r="D91" s="91" t="s">
        <v>1171</v>
      </c>
      <c r="E91" s="279" t="s">
        <v>2094</v>
      </c>
      <c r="F91" s="280">
        <v>315315.46999999997</v>
      </c>
      <c r="G91" s="280">
        <v>0</v>
      </c>
      <c r="H91" s="280">
        <v>127735.7</v>
      </c>
      <c r="J91" s="278">
        <v>408581.98</v>
      </c>
      <c r="K91" s="278">
        <v>5739.64</v>
      </c>
      <c r="O91" s="281">
        <v>10.28</v>
      </c>
      <c r="Q91" s="278">
        <v>-1795745.62</v>
      </c>
      <c r="R91" s="278">
        <v>2483113.87</v>
      </c>
      <c r="T91" s="282">
        <v>1528510.51</v>
      </c>
      <c r="V91" s="282">
        <v>497.23</v>
      </c>
      <c r="W91" s="282">
        <v>1047520</v>
      </c>
      <c r="X91" s="282">
        <v>12000</v>
      </c>
      <c r="Y91" s="283">
        <v>1678440</v>
      </c>
      <c r="AB91" s="283">
        <v>664050.02</v>
      </c>
      <c r="AC91" s="283">
        <v>53796.46</v>
      </c>
      <c r="AF91" s="101">
        <f t="shared" si="11"/>
        <v>443051.17</v>
      </c>
      <c r="AG91" s="37">
        <f t="shared" si="12"/>
        <v>10.28</v>
      </c>
      <c r="AH91" s="26">
        <f t="shared" si="15"/>
        <v>443040.88999999996</v>
      </c>
      <c r="AI91" s="17">
        <f t="shared" si="13"/>
        <v>2588527.7400000002</v>
      </c>
      <c r="AJ91" s="19">
        <f t="shared" si="14"/>
        <v>2396286.48</v>
      </c>
      <c r="AK91" s="32">
        <f t="shared" si="10"/>
        <v>192241.26000000024</v>
      </c>
    </row>
    <row r="92" spans="1:37" x14ac:dyDescent="0.2">
      <c r="A92" s="1" t="s">
        <v>492</v>
      </c>
      <c r="B92" s="1" t="s">
        <v>493</v>
      </c>
      <c r="C92" s="90">
        <v>2515</v>
      </c>
      <c r="D92" s="91" t="s">
        <v>1172</v>
      </c>
      <c r="E92" s="279" t="s">
        <v>2095</v>
      </c>
      <c r="F92" s="280">
        <v>167358.17000000001</v>
      </c>
      <c r="G92" s="280">
        <v>0</v>
      </c>
      <c r="H92" s="280">
        <v>59449.38</v>
      </c>
      <c r="J92" s="278">
        <v>126409.88</v>
      </c>
      <c r="K92" s="278">
        <v>40921.65</v>
      </c>
      <c r="Q92" s="278">
        <v>-1658155.32</v>
      </c>
      <c r="R92" s="278">
        <v>1997915.47</v>
      </c>
      <c r="T92" s="282">
        <v>1046764.39</v>
      </c>
      <c r="V92" s="282">
        <v>285.41000000000003</v>
      </c>
      <c r="W92" s="282">
        <v>438800</v>
      </c>
      <c r="X92" s="282">
        <v>12000</v>
      </c>
      <c r="Y92" s="283">
        <v>918480</v>
      </c>
      <c r="AB92" s="283">
        <v>434062.32</v>
      </c>
      <c r="AC92" s="283">
        <v>71476.55</v>
      </c>
      <c r="AF92" s="101">
        <f t="shared" si="11"/>
        <v>226807.55000000002</v>
      </c>
      <c r="AG92" s="37">
        <f t="shared" si="12"/>
        <v>0</v>
      </c>
      <c r="AH92" s="26">
        <f t="shared" si="15"/>
        <v>226807.55000000002</v>
      </c>
      <c r="AI92" s="17">
        <f t="shared" si="13"/>
        <v>1497849.8</v>
      </c>
      <c r="AJ92" s="19">
        <f t="shared" si="14"/>
        <v>1424018.87</v>
      </c>
      <c r="AK92" s="32">
        <f t="shared" si="10"/>
        <v>73830.929999999935</v>
      </c>
    </row>
    <row r="93" spans="1:37" x14ac:dyDescent="0.2">
      <c r="A93" s="1" t="s">
        <v>492</v>
      </c>
      <c r="B93" s="1" t="s">
        <v>493</v>
      </c>
      <c r="C93" s="90">
        <v>3488</v>
      </c>
      <c r="D93" s="91" t="s">
        <v>1173</v>
      </c>
      <c r="E93" s="279" t="s">
        <v>2096</v>
      </c>
      <c r="F93" s="280">
        <v>278177.65000000002</v>
      </c>
      <c r="G93" s="280">
        <v>0</v>
      </c>
      <c r="H93" s="280">
        <v>93942.46</v>
      </c>
      <c r="J93" s="278">
        <v>189548.78</v>
      </c>
      <c r="K93" s="278">
        <v>22744.62</v>
      </c>
      <c r="Q93" s="278">
        <v>-1867526.86</v>
      </c>
      <c r="R93" s="278">
        <v>2356721.7400000002</v>
      </c>
      <c r="T93" s="282">
        <v>1967321.22</v>
      </c>
      <c r="V93" s="282">
        <v>610.76</v>
      </c>
      <c r="W93" s="282">
        <v>630320</v>
      </c>
      <c r="X93" s="282">
        <v>12000</v>
      </c>
      <c r="Y93" s="283">
        <v>1474637</v>
      </c>
      <c r="AA93" s="283">
        <v>10050</v>
      </c>
      <c r="AB93" s="283">
        <v>901129.53</v>
      </c>
      <c r="AC93" s="283">
        <v>101930.32</v>
      </c>
      <c r="AF93" s="101">
        <f t="shared" si="11"/>
        <v>372120.11000000004</v>
      </c>
      <c r="AG93" s="37">
        <f t="shared" si="12"/>
        <v>0</v>
      </c>
      <c r="AH93" s="26">
        <f t="shared" si="15"/>
        <v>372120.11000000004</v>
      </c>
      <c r="AI93" s="17">
        <f t="shared" si="13"/>
        <v>2610251.98</v>
      </c>
      <c r="AJ93" s="19">
        <f t="shared" si="14"/>
        <v>2487746.85</v>
      </c>
      <c r="AK93" s="32">
        <f t="shared" si="10"/>
        <v>122505.12999999989</v>
      </c>
    </row>
    <row r="94" spans="1:37" x14ac:dyDescent="0.2">
      <c r="A94" s="1" t="s">
        <v>492</v>
      </c>
      <c r="B94" s="1" t="s">
        <v>493</v>
      </c>
      <c r="C94" s="90">
        <v>5980</v>
      </c>
      <c r="D94" s="91" t="s">
        <v>1174</v>
      </c>
      <c r="E94" s="279" t="s">
        <v>2097</v>
      </c>
      <c r="F94" s="280">
        <v>109518.37</v>
      </c>
      <c r="G94" s="280">
        <v>0</v>
      </c>
      <c r="H94" s="280">
        <v>110135.18</v>
      </c>
      <c r="J94" s="278">
        <v>75744.320000000007</v>
      </c>
      <c r="K94" s="278">
        <v>-1129.6199999999999</v>
      </c>
      <c r="O94" s="281">
        <v>500</v>
      </c>
      <c r="Q94" s="278">
        <v>-305180.09999999998</v>
      </c>
      <c r="R94" s="278">
        <v>679279.9</v>
      </c>
      <c r="T94" s="282">
        <v>1597431.58</v>
      </c>
      <c r="V94" s="282">
        <v>640.08000000000004</v>
      </c>
      <c r="W94" s="282">
        <v>690000</v>
      </c>
      <c r="X94" s="282">
        <v>24000</v>
      </c>
      <c r="Y94" s="283">
        <v>1461894</v>
      </c>
      <c r="AA94" s="283">
        <v>7200</v>
      </c>
      <c r="AB94" s="283">
        <v>876259.3</v>
      </c>
      <c r="AC94" s="283">
        <v>23433.46</v>
      </c>
      <c r="AF94" s="101">
        <f t="shared" si="11"/>
        <v>219653.55</v>
      </c>
      <c r="AG94" s="37">
        <f t="shared" si="12"/>
        <v>500</v>
      </c>
      <c r="AH94" s="26">
        <f t="shared" si="15"/>
        <v>219153.55</v>
      </c>
      <c r="AI94" s="17">
        <f t="shared" si="13"/>
        <v>2312071.66</v>
      </c>
      <c r="AJ94" s="19">
        <f t="shared" si="14"/>
        <v>2368786.7599999998</v>
      </c>
      <c r="AK94" s="32">
        <f t="shared" si="10"/>
        <v>-56715.099999999627</v>
      </c>
    </row>
    <row r="95" spans="1:37" x14ac:dyDescent="0.2">
      <c r="A95" s="1" t="s">
        <v>492</v>
      </c>
      <c r="B95" s="1" t="s">
        <v>493</v>
      </c>
      <c r="C95" s="90">
        <v>4020</v>
      </c>
      <c r="D95" s="91" t="s">
        <v>1175</v>
      </c>
      <c r="E95" s="279" t="s">
        <v>2098</v>
      </c>
      <c r="F95" s="280">
        <v>242847.71</v>
      </c>
      <c r="G95" s="280">
        <v>0</v>
      </c>
      <c r="H95" s="280">
        <v>147670.26999999999</v>
      </c>
      <c r="J95" s="278">
        <v>564840.29</v>
      </c>
      <c r="K95" s="278">
        <v>101534.43</v>
      </c>
      <c r="Q95" s="278">
        <v>-1939743.04</v>
      </c>
      <c r="R95" s="278">
        <v>3020527.22</v>
      </c>
      <c r="T95" s="282">
        <v>1324481.57</v>
      </c>
      <c r="U95" s="282">
        <v>24688</v>
      </c>
      <c r="V95" s="282">
        <v>610.59</v>
      </c>
      <c r="W95" s="282">
        <v>566880</v>
      </c>
      <c r="X95" s="282">
        <v>16000</v>
      </c>
      <c r="Y95" s="283">
        <v>1134360</v>
      </c>
      <c r="AA95" s="283">
        <v>3215</v>
      </c>
      <c r="AB95" s="283">
        <v>695678.41</v>
      </c>
      <c r="AC95" s="283">
        <v>102758.23</v>
      </c>
      <c r="AF95" s="101">
        <f t="shared" si="11"/>
        <v>390517.98</v>
      </c>
      <c r="AG95" s="37">
        <f t="shared" si="12"/>
        <v>0</v>
      </c>
      <c r="AH95" s="26">
        <f t="shared" si="15"/>
        <v>390517.98</v>
      </c>
      <c r="AI95" s="17">
        <f t="shared" si="13"/>
        <v>1932660.1600000001</v>
      </c>
      <c r="AJ95" s="19">
        <f t="shared" si="14"/>
        <v>1936011.6400000001</v>
      </c>
      <c r="AK95" s="32">
        <f t="shared" si="10"/>
        <v>-3351.4799999999814</v>
      </c>
    </row>
    <row r="96" spans="1:37" x14ac:dyDescent="0.2">
      <c r="A96" s="1" t="s">
        <v>492</v>
      </c>
      <c r="B96" s="1" t="s">
        <v>493</v>
      </c>
      <c r="C96" s="90">
        <v>4210</v>
      </c>
      <c r="D96" s="91" t="s">
        <v>1176</v>
      </c>
      <c r="E96" s="279" t="s">
        <v>2099</v>
      </c>
      <c r="F96" s="280">
        <v>110460.25</v>
      </c>
      <c r="G96" s="280">
        <v>0</v>
      </c>
      <c r="H96" s="280">
        <v>14394.48</v>
      </c>
      <c r="J96" s="278">
        <v>4</v>
      </c>
      <c r="K96" s="278">
        <v>57844.39</v>
      </c>
      <c r="O96" s="281">
        <v>175</v>
      </c>
      <c r="Q96" s="278">
        <v>-79831.89</v>
      </c>
      <c r="R96" s="278">
        <v>266818</v>
      </c>
      <c r="T96" s="282">
        <v>1561248.81</v>
      </c>
      <c r="V96" s="282">
        <v>564.15</v>
      </c>
      <c r="W96" s="282">
        <v>479280</v>
      </c>
      <c r="X96" s="282">
        <v>12000</v>
      </c>
      <c r="Y96" s="283">
        <v>1362540</v>
      </c>
      <c r="AA96" s="283">
        <v>14640</v>
      </c>
      <c r="AB96" s="283">
        <v>627337.06000000006</v>
      </c>
      <c r="AC96" s="283">
        <v>23861.89</v>
      </c>
      <c r="AF96" s="101">
        <f t="shared" si="11"/>
        <v>124854.73</v>
      </c>
      <c r="AG96" s="37">
        <f t="shared" si="12"/>
        <v>175</v>
      </c>
      <c r="AH96" s="26">
        <f t="shared" si="15"/>
        <v>124679.73</v>
      </c>
      <c r="AI96" s="17">
        <f t="shared" si="13"/>
        <v>2053092.96</v>
      </c>
      <c r="AJ96" s="19">
        <f t="shared" si="14"/>
        <v>2028378.95</v>
      </c>
      <c r="AK96" s="32">
        <f t="shared" si="10"/>
        <v>24714.010000000009</v>
      </c>
    </row>
    <row r="97" spans="1:37" x14ac:dyDescent="0.2">
      <c r="A97" s="1" t="s">
        <v>492</v>
      </c>
      <c r="B97" s="1" t="s">
        <v>493</v>
      </c>
      <c r="C97" s="90">
        <v>3316</v>
      </c>
      <c r="D97" s="91" t="s">
        <v>1177</v>
      </c>
      <c r="E97" s="279" t="s">
        <v>2100</v>
      </c>
      <c r="F97" s="280">
        <v>208900.7</v>
      </c>
      <c r="G97" s="280">
        <v>15000</v>
      </c>
      <c r="H97" s="280">
        <v>100394.27</v>
      </c>
      <c r="J97" s="278">
        <v>5</v>
      </c>
      <c r="K97" s="278">
        <v>28590.74</v>
      </c>
      <c r="O97" s="281">
        <v>1987</v>
      </c>
      <c r="Q97" s="278">
        <v>-1622225.54</v>
      </c>
      <c r="R97" s="278">
        <v>1863128.3</v>
      </c>
      <c r="T97" s="282">
        <v>1128788.21</v>
      </c>
      <c r="V97" s="282">
        <v>373.15</v>
      </c>
      <c r="W97" s="282">
        <v>841700</v>
      </c>
      <c r="X97" s="282">
        <v>24000</v>
      </c>
      <c r="Y97" s="283">
        <v>1336662</v>
      </c>
      <c r="AB97" s="283">
        <v>491173.13</v>
      </c>
      <c r="AC97" s="283">
        <v>15627.28</v>
      </c>
      <c r="AF97" s="101">
        <f t="shared" si="11"/>
        <v>324294.97000000003</v>
      </c>
      <c r="AG97" s="37">
        <f t="shared" si="12"/>
        <v>1987</v>
      </c>
      <c r="AH97" s="26">
        <f t="shared" si="15"/>
        <v>322307.97000000003</v>
      </c>
      <c r="AI97" s="17">
        <f t="shared" si="13"/>
        <v>1994861.3599999999</v>
      </c>
      <c r="AJ97" s="19">
        <f t="shared" si="14"/>
        <v>1843462.41</v>
      </c>
      <c r="AK97" s="32">
        <f t="shared" si="10"/>
        <v>151398.94999999995</v>
      </c>
    </row>
    <row r="98" spans="1:37" x14ac:dyDescent="0.2">
      <c r="A98" s="1" t="s">
        <v>492</v>
      </c>
      <c r="B98" s="1" t="s">
        <v>493</v>
      </c>
      <c r="C98" s="90">
        <v>6867</v>
      </c>
      <c r="D98" s="91" t="s">
        <v>1178</v>
      </c>
      <c r="E98" s="279" t="s">
        <v>2101</v>
      </c>
      <c r="F98" s="280">
        <v>149541.72</v>
      </c>
      <c r="G98" s="280">
        <v>0</v>
      </c>
      <c r="H98" s="280">
        <v>45883.51</v>
      </c>
      <c r="J98" s="278">
        <v>667948.84</v>
      </c>
      <c r="K98" s="278">
        <v>50803.3</v>
      </c>
      <c r="O98" s="281">
        <v>655</v>
      </c>
      <c r="Q98" s="278">
        <v>-57411.040000000001</v>
      </c>
      <c r="R98" s="278">
        <v>1170515.6499999999</v>
      </c>
      <c r="T98" s="282">
        <v>1619410.72</v>
      </c>
      <c r="V98" s="282">
        <v>620.30999999999995</v>
      </c>
      <c r="W98" s="282">
        <v>438300</v>
      </c>
      <c r="X98" s="282">
        <v>10000</v>
      </c>
      <c r="Y98" s="283">
        <v>1132784</v>
      </c>
      <c r="AB98" s="283">
        <v>903967.3</v>
      </c>
      <c r="AC98" s="283">
        <v>227093.16</v>
      </c>
      <c r="AF98" s="101">
        <f t="shared" si="11"/>
        <v>195425.23</v>
      </c>
      <c r="AG98" s="37">
        <f t="shared" si="12"/>
        <v>655</v>
      </c>
      <c r="AH98" s="26">
        <f t="shared" si="15"/>
        <v>194770.23</v>
      </c>
      <c r="AI98" s="17">
        <f t="shared" si="13"/>
        <v>2068331.03</v>
      </c>
      <c r="AJ98" s="19">
        <f t="shared" si="14"/>
        <v>2263844.46</v>
      </c>
      <c r="AK98" s="32">
        <f t="shared" si="10"/>
        <v>-195513.42999999993</v>
      </c>
    </row>
    <row r="99" spans="1:37" x14ac:dyDescent="0.2">
      <c r="A99" s="1" t="s">
        <v>492</v>
      </c>
      <c r="B99" s="1" t="s">
        <v>493</v>
      </c>
      <c r="C99" s="90">
        <v>3657</v>
      </c>
      <c r="D99" s="91" t="s">
        <v>1179</v>
      </c>
      <c r="E99" s="279" t="s">
        <v>2102</v>
      </c>
      <c r="F99" s="280">
        <v>175095.6</v>
      </c>
      <c r="G99" s="280">
        <v>0</v>
      </c>
      <c r="H99" s="280">
        <v>36287.47</v>
      </c>
      <c r="J99" s="278">
        <v>84812.69</v>
      </c>
      <c r="K99" s="278">
        <v>1652.92</v>
      </c>
      <c r="Q99" s="278">
        <v>-1776995.33</v>
      </c>
      <c r="R99" s="278">
        <v>2174004.7799999998</v>
      </c>
      <c r="T99" s="282">
        <v>969877.42</v>
      </c>
      <c r="V99" s="282">
        <v>410.16</v>
      </c>
      <c r="W99" s="282">
        <v>413070</v>
      </c>
      <c r="Y99" s="283">
        <v>906420</v>
      </c>
      <c r="AA99" s="283">
        <v>480</v>
      </c>
      <c r="AB99" s="283">
        <v>468749.19</v>
      </c>
      <c r="AC99" s="283">
        <v>88840.16</v>
      </c>
      <c r="AF99" s="101">
        <f t="shared" si="11"/>
        <v>211383.07</v>
      </c>
      <c r="AG99" s="37">
        <f t="shared" si="12"/>
        <v>0</v>
      </c>
      <c r="AH99" s="26">
        <f t="shared" si="15"/>
        <v>211383.07</v>
      </c>
      <c r="AI99" s="17">
        <f t="shared" si="13"/>
        <v>1383357.58</v>
      </c>
      <c r="AJ99" s="19">
        <f t="shared" si="14"/>
        <v>1464489.3499999999</v>
      </c>
      <c r="AK99" s="32">
        <f t="shared" si="10"/>
        <v>-81131.769999999786</v>
      </c>
    </row>
    <row r="100" spans="1:37" x14ac:dyDescent="0.2">
      <c r="A100" s="1" t="s">
        <v>492</v>
      </c>
      <c r="B100" s="1" t="s">
        <v>493</v>
      </c>
      <c r="C100" s="90">
        <v>6817</v>
      </c>
      <c r="D100" s="91" t="s">
        <v>1180</v>
      </c>
      <c r="E100" s="279" t="s">
        <v>2103</v>
      </c>
      <c r="F100" s="280">
        <v>151550.32999999999</v>
      </c>
      <c r="G100" s="280">
        <v>0</v>
      </c>
      <c r="H100" s="280">
        <v>52379.29</v>
      </c>
      <c r="J100" s="278">
        <v>243498.84</v>
      </c>
      <c r="K100" s="278">
        <v>8649.86</v>
      </c>
      <c r="O100" s="281">
        <v>103</v>
      </c>
      <c r="Q100" s="278">
        <v>-1103554.3600000001</v>
      </c>
      <c r="R100" s="278">
        <v>1708771</v>
      </c>
      <c r="T100" s="282">
        <v>1215527.8</v>
      </c>
      <c r="V100" s="282">
        <v>519.04999999999995</v>
      </c>
      <c r="W100" s="282">
        <v>949840</v>
      </c>
      <c r="X100" s="282">
        <v>12000</v>
      </c>
      <c r="Y100" s="283">
        <v>1474486.66</v>
      </c>
      <c r="AA100" s="283">
        <v>8276</v>
      </c>
      <c r="AB100" s="283">
        <v>735331.64</v>
      </c>
      <c r="AC100" s="283">
        <v>85645.87</v>
      </c>
      <c r="AF100" s="101">
        <f t="shared" si="11"/>
        <v>203929.62</v>
      </c>
      <c r="AG100" s="37">
        <f t="shared" si="12"/>
        <v>103</v>
      </c>
      <c r="AH100" s="26">
        <f t="shared" si="15"/>
        <v>203826.62</v>
      </c>
      <c r="AI100" s="17">
        <f t="shared" si="13"/>
        <v>2177886.85</v>
      </c>
      <c r="AJ100" s="19">
        <f t="shared" si="14"/>
        <v>2303740.17</v>
      </c>
      <c r="AK100" s="32">
        <f t="shared" si="10"/>
        <v>-125853.31999999983</v>
      </c>
    </row>
    <row r="101" spans="1:37" x14ac:dyDescent="0.2">
      <c r="A101" s="1" t="s">
        <v>492</v>
      </c>
      <c r="B101" s="1" t="s">
        <v>493</v>
      </c>
      <c r="C101" s="90">
        <v>5077</v>
      </c>
      <c r="D101" s="91" t="s">
        <v>1181</v>
      </c>
      <c r="E101" s="279" t="s">
        <v>2104</v>
      </c>
      <c r="F101" s="280">
        <v>258055.64</v>
      </c>
      <c r="G101" s="280">
        <v>0</v>
      </c>
      <c r="H101" s="280">
        <v>281741.01</v>
      </c>
      <c r="J101" s="278">
        <v>323583.83</v>
      </c>
      <c r="K101" s="278">
        <v>6912.39</v>
      </c>
      <c r="O101" s="281">
        <v>683</v>
      </c>
      <c r="Q101" s="278">
        <v>-1375472.13</v>
      </c>
      <c r="R101" s="278">
        <v>2266060.31</v>
      </c>
      <c r="T101" s="282">
        <v>1523862.2</v>
      </c>
      <c r="V101" s="282">
        <v>755.63</v>
      </c>
      <c r="W101" s="282">
        <v>992880</v>
      </c>
      <c r="X101" s="282">
        <v>24000</v>
      </c>
      <c r="Y101" s="283">
        <v>1747550</v>
      </c>
      <c r="AA101" s="283">
        <v>6320</v>
      </c>
      <c r="AB101" s="283">
        <v>707987.59</v>
      </c>
      <c r="AC101" s="283">
        <v>67204.41</v>
      </c>
      <c r="AF101" s="101">
        <f t="shared" si="11"/>
        <v>539796.65</v>
      </c>
      <c r="AG101" s="37">
        <f t="shared" si="12"/>
        <v>683</v>
      </c>
      <c r="AH101" s="26">
        <f t="shared" si="15"/>
        <v>539113.65</v>
      </c>
      <c r="AI101" s="17">
        <f t="shared" si="13"/>
        <v>2541497.83</v>
      </c>
      <c r="AJ101" s="19">
        <f t="shared" si="14"/>
        <v>2529062</v>
      </c>
      <c r="AK101" s="32">
        <f t="shared" si="10"/>
        <v>12435.830000000075</v>
      </c>
    </row>
    <row r="102" spans="1:37" x14ac:dyDescent="0.2">
      <c r="A102" s="1" t="s">
        <v>492</v>
      </c>
      <c r="B102" s="1" t="s">
        <v>493</v>
      </c>
      <c r="C102" s="90">
        <v>3046</v>
      </c>
      <c r="D102" s="91" t="s">
        <v>1182</v>
      </c>
      <c r="E102" s="279" t="s">
        <v>2105</v>
      </c>
      <c r="F102" s="280">
        <v>141146.43</v>
      </c>
      <c r="G102" s="280">
        <v>0</v>
      </c>
      <c r="H102" s="280">
        <v>25119.62</v>
      </c>
      <c r="J102" s="278">
        <v>36406.199999999997</v>
      </c>
      <c r="K102" s="278">
        <v>16083</v>
      </c>
      <c r="Q102" s="278">
        <v>-677598.44</v>
      </c>
      <c r="R102" s="278">
        <v>855883.42</v>
      </c>
      <c r="T102" s="282">
        <v>1061651.1599999999</v>
      </c>
      <c r="V102" s="282">
        <v>173.64</v>
      </c>
      <c r="W102" s="282">
        <v>883840</v>
      </c>
      <c r="X102" s="282">
        <v>12000</v>
      </c>
      <c r="Y102" s="283">
        <v>1371026.37</v>
      </c>
      <c r="AA102" s="283">
        <v>2880</v>
      </c>
      <c r="AB102" s="283">
        <v>505406.87</v>
      </c>
      <c r="AC102" s="283">
        <v>27382.29</v>
      </c>
      <c r="AF102" s="101">
        <f t="shared" si="11"/>
        <v>166266.04999999999</v>
      </c>
      <c r="AG102" s="37">
        <f t="shared" si="12"/>
        <v>0</v>
      </c>
      <c r="AH102" s="26">
        <f t="shared" si="15"/>
        <v>166266.04999999999</v>
      </c>
      <c r="AI102" s="17">
        <f t="shared" si="13"/>
        <v>1957664.7999999998</v>
      </c>
      <c r="AJ102" s="19">
        <f t="shared" si="14"/>
        <v>1906695.5300000003</v>
      </c>
      <c r="AK102" s="32">
        <f t="shared" si="10"/>
        <v>50969.269999999553</v>
      </c>
    </row>
    <row r="103" spans="1:37" x14ac:dyDescent="0.2">
      <c r="A103" s="1" t="s">
        <v>492</v>
      </c>
      <c r="B103" s="1" t="s">
        <v>493</v>
      </c>
      <c r="C103" s="90">
        <v>3486</v>
      </c>
      <c r="D103" s="91" t="s">
        <v>1183</v>
      </c>
      <c r="E103" s="279" t="s">
        <v>2106</v>
      </c>
      <c r="F103" s="280">
        <v>230301.24</v>
      </c>
      <c r="G103" s="280">
        <v>0</v>
      </c>
      <c r="H103" s="280">
        <v>67053.38</v>
      </c>
      <c r="J103" s="278">
        <v>1535790.17</v>
      </c>
      <c r="K103" s="278">
        <v>3284.37</v>
      </c>
      <c r="Q103" s="278">
        <v>-1258412.42</v>
      </c>
      <c r="R103" s="278">
        <v>2982456.62</v>
      </c>
      <c r="T103" s="282">
        <v>1160312.7</v>
      </c>
      <c r="V103" s="282">
        <v>386.72</v>
      </c>
      <c r="W103" s="282">
        <v>494590</v>
      </c>
      <c r="X103" s="282">
        <v>1500</v>
      </c>
      <c r="Y103" s="283">
        <v>947972</v>
      </c>
      <c r="AA103" s="283">
        <v>480</v>
      </c>
      <c r="AB103" s="283">
        <v>508798.42</v>
      </c>
      <c r="AC103" s="283">
        <v>71760.039999999994</v>
      </c>
      <c r="AF103" s="101">
        <f t="shared" si="11"/>
        <v>297354.62</v>
      </c>
      <c r="AG103" s="37">
        <f t="shared" si="12"/>
        <v>0</v>
      </c>
      <c r="AH103" s="26">
        <f t="shared" si="15"/>
        <v>297354.62</v>
      </c>
      <c r="AI103" s="17">
        <f t="shared" si="13"/>
        <v>1656789.42</v>
      </c>
      <c r="AJ103" s="19">
        <f t="shared" si="14"/>
        <v>1529010.46</v>
      </c>
      <c r="AK103" s="32">
        <f t="shared" si="10"/>
        <v>127778.95999999996</v>
      </c>
    </row>
    <row r="104" spans="1:37" x14ac:dyDescent="0.2">
      <c r="A104" s="1" t="s">
        <v>492</v>
      </c>
      <c r="B104" s="1" t="s">
        <v>493</v>
      </c>
      <c r="C104" s="90">
        <v>4158</v>
      </c>
      <c r="D104" s="91" t="s">
        <v>1184</v>
      </c>
      <c r="E104" s="279" t="s">
        <v>2107</v>
      </c>
      <c r="F104" s="280">
        <v>330468.67</v>
      </c>
      <c r="G104" s="280">
        <v>0</v>
      </c>
      <c r="H104" s="280">
        <v>118212.5</v>
      </c>
      <c r="J104" s="278">
        <v>13355.5</v>
      </c>
      <c r="K104" s="278">
        <v>95800.68</v>
      </c>
      <c r="Q104" s="278">
        <v>-1648737.9</v>
      </c>
      <c r="R104" s="278">
        <v>2096504</v>
      </c>
      <c r="T104" s="282">
        <v>1416641.57</v>
      </c>
      <c r="V104" s="282">
        <v>1326.54</v>
      </c>
      <c r="W104" s="282">
        <v>718160</v>
      </c>
      <c r="X104" s="282">
        <v>21000</v>
      </c>
      <c r="Y104" s="283">
        <v>1259649</v>
      </c>
      <c r="AA104" s="283">
        <v>3115</v>
      </c>
      <c r="AB104" s="283">
        <v>680209.91</v>
      </c>
      <c r="AC104" s="283">
        <v>86415.95</v>
      </c>
      <c r="AF104" s="101">
        <f t="shared" si="11"/>
        <v>448681.17</v>
      </c>
      <c r="AG104" s="37">
        <f t="shared" si="12"/>
        <v>0</v>
      </c>
      <c r="AH104" s="26">
        <f t="shared" si="15"/>
        <v>448681.17</v>
      </c>
      <c r="AI104" s="17">
        <f t="shared" si="13"/>
        <v>2157128.1100000003</v>
      </c>
      <c r="AJ104" s="19">
        <f t="shared" si="14"/>
        <v>2029389.86</v>
      </c>
      <c r="AK104" s="32">
        <f t="shared" si="10"/>
        <v>127738.25000000023</v>
      </c>
    </row>
    <row r="105" spans="1:37" x14ac:dyDescent="0.2">
      <c r="A105" s="1" t="s">
        <v>492</v>
      </c>
      <c r="B105" s="1" t="s">
        <v>493</v>
      </c>
      <c r="C105" s="90">
        <v>4935</v>
      </c>
      <c r="D105" s="91" t="s">
        <v>1185</v>
      </c>
      <c r="E105" s="279" t="s">
        <v>2108</v>
      </c>
      <c r="F105" s="280">
        <v>445068.45</v>
      </c>
      <c r="G105" s="280">
        <v>0</v>
      </c>
      <c r="H105" s="280">
        <v>128637.45</v>
      </c>
      <c r="J105" s="278">
        <v>591427.77</v>
      </c>
      <c r="K105" s="278">
        <v>5817.38</v>
      </c>
      <c r="O105" s="281">
        <v>101948.22</v>
      </c>
      <c r="Q105" s="278">
        <v>-3251283.17</v>
      </c>
      <c r="R105" s="278">
        <v>4349913</v>
      </c>
      <c r="T105" s="282">
        <v>1794231.25</v>
      </c>
      <c r="V105" s="282">
        <v>950.84</v>
      </c>
      <c r="W105" s="282">
        <v>456390</v>
      </c>
      <c r="X105" s="282">
        <v>12000</v>
      </c>
      <c r="Y105" s="283">
        <v>1107619</v>
      </c>
      <c r="AB105" s="283">
        <v>975339.13</v>
      </c>
      <c r="AC105" s="283">
        <v>190458.46</v>
      </c>
      <c r="AF105" s="101">
        <f t="shared" si="11"/>
        <v>573705.9</v>
      </c>
      <c r="AG105" s="37">
        <f t="shared" si="12"/>
        <v>101948.22</v>
      </c>
      <c r="AH105" s="26">
        <f t="shared" si="15"/>
        <v>471757.68000000005</v>
      </c>
      <c r="AI105" s="17">
        <f t="shared" si="13"/>
        <v>2263572.09</v>
      </c>
      <c r="AJ105" s="19">
        <f t="shared" si="14"/>
        <v>2273416.59</v>
      </c>
      <c r="AK105" s="32">
        <f t="shared" si="10"/>
        <v>-9844.5</v>
      </c>
    </row>
    <row r="106" spans="1:37" x14ac:dyDescent="0.2">
      <c r="A106" s="1" t="s">
        <v>492</v>
      </c>
      <c r="B106" s="1" t="s">
        <v>493</v>
      </c>
      <c r="C106" s="90">
        <v>4567</v>
      </c>
      <c r="D106" s="91" t="s">
        <v>1186</v>
      </c>
      <c r="E106" s="279" t="s">
        <v>2109</v>
      </c>
      <c r="F106" s="280">
        <v>536283.31999999995</v>
      </c>
      <c r="G106" s="280">
        <v>0</v>
      </c>
      <c r="H106" s="280">
        <v>129786.79</v>
      </c>
      <c r="J106" s="278">
        <v>81045.09</v>
      </c>
      <c r="K106" s="278">
        <v>33099.18</v>
      </c>
      <c r="Q106" s="278">
        <v>-714922.02</v>
      </c>
      <c r="R106" s="278">
        <v>1615889.77</v>
      </c>
      <c r="T106" s="282">
        <v>1641521.79</v>
      </c>
      <c r="V106" s="282">
        <v>937.27</v>
      </c>
      <c r="W106" s="282">
        <v>378760</v>
      </c>
      <c r="X106" s="282">
        <v>11000</v>
      </c>
      <c r="Y106" s="283">
        <v>1093095</v>
      </c>
      <c r="AB106" s="283">
        <v>715240.57</v>
      </c>
      <c r="AC106" s="283">
        <v>326945.86</v>
      </c>
      <c r="AF106" s="101">
        <f t="shared" si="11"/>
        <v>666070.11</v>
      </c>
      <c r="AG106" s="37">
        <f t="shared" si="12"/>
        <v>0</v>
      </c>
      <c r="AH106" s="26">
        <f t="shared" si="15"/>
        <v>666070.11</v>
      </c>
      <c r="AI106" s="17">
        <f t="shared" si="13"/>
        <v>2032219.06</v>
      </c>
      <c r="AJ106" s="19">
        <f t="shared" si="14"/>
        <v>2135281.4299999997</v>
      </c>
      <c r="AK106" s="32">
        <f t="shared" si="10"/>
        <v>-103062.36999999965</v>
      </c>
    </row>
    <row r="107" spans="1:37" x14ac:dyDescent="0.2">
      <c r="A107" s="1" t="s">
        <v>492</v>
      </c>
      <c r="B107" s="1" t="s">
        <v>493</v>
      </c>
      <c r="C107" s="90">
        <v>2903</v>
      </c>
      <c r="D107" s="91" t="s">
        <v>1187</v>
      </c>
      <c r="E107" s="279" t="s">
        <v>2192</v>
      </c>
      <c r="F107" s="280">
        <v>342824.91</v>
      </c>
      <c r="G107" s="280">
        <v>0</v>
      </c>
      <c r="H107" s="280">
        <v>57010.62</v>
      </c>
      <c r="J107" s="278">
        <v>400068.83</v>
      </c>
      <c r="K107" s="278">
        <v>57048.72</v>
      </c>
      <c r="Q107" s="278">
        <v>-1545476.78</v>
      </c>
      <c r="R107" s="278">
        <v>2389700.83</v>
      </c>
      <c r="T107" s="282">
        <v>1097251.48</v>
      </c>
      <c r="V107" s="282">
        <v>1370.89</v>
      </c>
      <c r="W107" s="282">
        <v>797130</v>
      </c>
      <c r="X107" s="282">
        <v>24000</v>
      </c>
      <c r="Y107" s="283">
        <v>1345940</v>
      </c>
      <c r="AB107" s="283">
        <v>450982.85</v>
      </c>
      <c r="AC107" s="283">
        <v>92810.49</v>
      </c>
      <c r="AF107" s="101">
        <f t="shared" si="11"/>
        <v>399835.52999999997</v>
      </c>
      <c r="AG107" s="37">
        <f t="shared" si="12"/>
        <v>0</v>
      </c>
      <c r="AH107" s="26">
        <f t="shared" si="15"/>
        <v>399835.52999999997</v>
      </c>
      <c r="AI107" s="17">
        <f t="shared" si="13"/>
        <v>1919752.3699999999</v>
      </c>
      <c r="AJ107" s="19">
        <f t="shared" si="14"/>
        <v>1889733.34</v>
      </c>
      <c r="AK107" s="32">
        <f t="shared" si="10"/>
        <v>30019.029999999795</v>
      </c>
    </row>
    <row r="108" spans="1:37" x14ac:dyDescent="0.2">
      <c r="A108" s="1" t="s">
        <v>492</v>
      </c>
      <c r="B108" s="1" t="s">
        <v>493</v>
      </c>
      <c r="C108" s="90">
        <v>3112</v>
      </c>
      <c r="D108" s="91" t="s">
        <v>1188</v>
      </c>
      <c r="E108" s="279" t="s">
        <v>2193</v>
      </c>
      <c r="F108" s="280">
        <v>237087.97</v>
      </c>
      <c r="G108" s="280">
        <v>0</v>
      </c>
      <c r="H108" s="280">
        <v>102459.12</v>
      </c>
      <c r="J108" s="278">
        <v>393205.25</v>
      </c>
      <c r="K108" s="278">
        <v>1025.02</v>
      </c>
      <c r="Q108" s="278">
        <v>-4647542.9000000004</v>
      </c>
      <c r="R108" s="278">
        <v>5385590.1100000003</v>
      </c>
      <c r="T108" s="282">
        <v>1007817.89</v>
      </c>
      <c r="V108" s="282">
        <v>339.88</v>
      </c>
      <c r="W108" s="282">
        <v>187200</v>
      </c>
      <c r="Y108" s="283">
        <v>561620</v>
      </c>
      <c r="AB108" s="283">
        <v>548611.94999999995</v>
      </c>
      <c r="AC108" s="283">
        <v>76439.67</v>
      </c>
      <c r="AF108" s="101">
        <f t="shared" si="11"/>
        <v>339547.08999999997</v>
      </c>
      <c r="AG108" s="37">
        <f t="shared" si="12"/>
        <v>0</v>
      </c>
      <c r="AH108" s="26">
        <f t="shared" si="15"/>
        <v>339547.08999999997</v>
      </c>
      <c r="AI108" s="17">
        <f t="shared" si="13"/>
        <v>1195357.77</v>
      </c>
      <c r="AJ108" s="19">
        <f t="shared" si="14"/>
        <v>1186671.6199999999</v>
      </c>
      <c r="AK108" s="32">
        <f t="shared" si="10"/>
        <v>8686.1500000001397</v>
      </c>
    </row>
    <row r="109" spans="1:37" x14ac:dyDescent="0.2">
      <c r="A109" s="1" t="s">
        <v>496</v>
      </c>
      <c r="B109" s="1" t="s">
        <v>497</v>
      </c>
      <c r="C109" s="90">
        <v>2783</v>
      </c>
      <c r="D109" s="91" t="s">
        <v>1189</v>
      </c>
      <c r="E109" s="279" t="s">
        <v>2110</v>
      </c>
      <c r="F109" s="280">
        <v>348407.87</v>
      </c>
      <c r="H109" s="280">
        <v>28535</v>
      </c>
      <c r="J109" s="278">
        <v>294874.25</v>
      </c>
      <c r="K109" s="278">
        <v>95715.03</v>
      </c>
      <c r="O109" s="281">
        <v>2950</v>
      </c>
      <c r="Q109" s="278">
        <v>-1018993.5</v>
      </c>
      <c r="R109" s="278">
        <v>1851650.31</v>
      </c>
      <c r="T109" s="282">
        <v>1140968.92</v>
      </c>
      <c r="V109" s="282">
        <v>741.53</v>
      </c>
      <c r="W109" s="282">
        <v>722220</v>
      </c>
      <c r="X109" s="282">
        <v>14400</v>
      </c>
      <c r="Y109" s="283">
        <v>1112954.29</v>
      </c>
      <c r="AB109" s="283">
        <v>559156.67000000004</v>
      </c>
      <c r="AC109" s="283">
        <v>104667.63</v>
      </c>
      <c r="AF109" s="101">
        <f t="shared" si="11"/>
        <v>376942.87</v>
      </c>
      <c r="AG109" s="37">
        <f t="shared" si="12"/>
        <v>2950</v>
      </c>
      <c r="AH109" s="26">
        <f t="shared" si="15"/>
        <v>373992.87</v>
      </c>
      <c r="AI109" s="17">
        <f t="shared" si="13"/>
        <v>1878330.45</v>
      </c>
      <c r="AJ109" s="19">
        <f t="shared" si="14"/>
        <v>1776778.5899999999</v>
      </c>
      <c r="AK109" s="32">
        <f t="shared" si="10"/>
        <v>101551.8600000001</v>
      </c>
    </row>
    <row r="110" spans="1:37" x14ac:dyDescent="0.2">
      <c r="A110" s="1" t="s">
        <v>496</v>
      </c>
      <c r="B110" s="1" t="s">
        <v>497</v>
      </c>
      <c r="C110" s="90">
        <v>3884</v>
      </c>
      <c r="D110" s="91" t="s">
        <v>1190</v>
      </c>
      <c r="E110" s="279" t="s">
        <v>2111</v>
      </c>
      <c r="F110" s="280">
        <v>485230.47</v>
      </c>
      <c r="G110" s="280">
        <v>0</v>
      </c>
      <c r="H110" s="280">
        <v>40711.410000000003</v>
      </c>
      <c r="J110" s="278">
        <v>698047.98</v>
      </c>
      <c r="K110" s="278">
        <v>102473.69</v>
      </c>
      <c r="Q110" s="278">
        <v>-88061.4</v>
      </c>
      <c r="R110" s="278">
        <v>1448584.45</v>
      </c>
      <c r="T110" s="282">
        <v>1337075.42</v>
      </c>
      <c r="V110" s="282">
        <v>628.04999999999995</v>
      </c>
      <c r="W110" s="282">
        <v>1088660</v>
      </c>
      <c r="X110" s="282">
        <v>12000</v>
      </c>
      <c r="Y110" s="283">
        <v>1586016.5</v>
      </c>
      <c r="AB110" s="283">
        <v>377624.48</v>
      </c>
      <c r="AC110" s="283">
        <v>141883.68</v>
      </c>
      <c r="AF110" s="101">
        <f t="shared" si="11"/>
        <v>525941.88</v>
      </c>
      <c r="AG110" s="37">
        <f t="shared" si="12"/>
        <v>0</v>
      </c>
      <c r="AH110" s="26">
        <f t="shared" si="15"/>
        <v>525941.88</v>
      </c>
      <c r="AI110" s="17">
        <f t="shared" si="13"/>
        <v>2438363.4699999997</v>
      </c>
      <c r="AJ110" s="19">
        <f t="shared" si="14"/>
        <v>2105524.66</v>
      </c>
      <c r="AK110" s="32">
        <f t="shared" si="10"/>
        <v>332838.80999999959</v>
      </c>
    </row>
    <row r="111" spans="1:37" x14ac:dyDescent="0.2">
      <c r="A111" s="1" t="s">
        <v>496</v>
      </c>
      <c r="B111" s="1" t="s">
        <v>497</v>
      </c>
      <c r="C111" s="90">
        <v>4358</v>
      </c>
      <c r="D111" s="91" t="s">
        <v>1191</v>
      </c>
      <c r="E111" s="279" t="s">
        <v>2112</v>
      </c>
      <c r="F111" s="280">
        <v>420379.39</v>
      </c>
      <c r="H111" s="280">
        <v>51640.86</v>
      </c>
      <c r="J111" s="278">
        <v>336990.78</v>
      </c>
      <c r="K111" s="278">
        <v>63717.120000000003</v>
      </c>
      <c r="O111" s="281">
        <v>350</v>
      </c>
      <c r="Q111" s="278">
        <v>-1226561.96</v>
      </c>
      <c r="R111" s="278">
        <v>2294612.94</v>
      </c>
      <c r="T111" s="282">
        <v>1475952.48</v>
      </c>
      <c r="V111" s="282">
        <v>611.9</v>
      </c>
      <c r="W111" s="282">
        <v>1112510</v>
      </c>
      <c r="X111" s="282">
        <v>12000</v>
      </c>
      <c r="Y111" s="283">
        <v>1650155</v>
      </c>
      <c r="AB111" s="283">
        <v>559135.37</v>
      </c>
      <c r="AC111" s="283">
        <v>240889.83</v>
      </c>
      <c r="AF111" s="101">
        <f t="shared" si="11"/>
        <v>472020.25</v>
      </c>
      <c r="AG111" s="37">
        <f t="shared" si="12"/>
        <v>350</v>
      </c>
      <c r="AH111" s="26">
        <f t="shared" si="15"/>
        <v>471670.25</v>
      </c>
      <c r="AI111" s="17">
        <f t="shared" si="13"/>
        <v>2601074.38</v>
      </c>
      <c r="AJ111" s="19">
        <f t="shared" si="14"/>
        <v>2450180.2000000002</v>
      </c>
      <c r="AK111" s="32">
        <f t="shared" si="10"/>
        <v>150894.1799999997</v>
      </c>
    </row>
    <row r="112" spans="1:37" x14ac:dyDescent="0.2">
      <c r="A112" s="1" t="s">
        <v>496</v>
      </c>
      <c r="B112" s="1" t="s">
        <v>497</v>
      </c>
      <c r="C112" s="90">
        <v>1985</v>
      </c>
      <c r="D112" s="91" t="s">
        <v>1192</v>
      </c>
      <c r="E112" s="279" t="s">
        <v>2113</v>
      </c>
      <c r="F112" s="280">
        <v>260643.5</v>
      </c>
      <c r="G112" s="280">
        <v>0</v>
      </c>
      <c r="H112" s="280">
        <v>23440.44</v>
      </c>
      <c r="J112" s="278">
        <v>203147.95</v>
      </c>
      <c r="K112" s="278">
        <v>78661.45</v>
      </c>
      <c r="O112" s="281">
        <v>2950</v>
      </c>
      <c r="Q112" s="278">
        <v>-1005059.07</v>
      </c>
      <c r="R112" s="278">
        <v>1767292.42</v>
      </c>
      <c r="T112" s="282">
        <v>1099411.53</v>
      </c>
      <c r="V112" s="282">
        <v>596.67999999999995</v>
      </c>
      <c r="W112" s="282">
        <v>795570</v>
      </c>
      <c r="X112" s="282">
        <v>16000</v>
      </c>
      <c r="Y112" s="283">
        <v>1145582</v>
      </c>
      <c r="AB112" s="283">
        <v>658420.79</v>
      </c>
      <c r="AC112" s="283">
        <v>79952.92</v>
      </c>
      <c r="AF112" s="101">
        <f t="shared" si="11"/>
        <v>284083.94</v>
      </c>
      <c r="AG112" s="37">
        <f t="shared" si="12"/>
        <v>2950</v>
      </c>
      <c r="AH112" s="26">
        <f t="shared" si="15"/>
        <v>281133.94</v>
      </c>
      <c r="AI112" s="17">
        <f t="shared" si="13"/>
        <v>1911578.21</v>
      </c>
      <c r="AJ112" s="19">
        <f t="shared" si="14"/>
        <v>1883955.71</v>
      </c>
      <c r="AK112" s="32">
        <f t="shared" si="10"/>
        <v>27622.5</v>
      </c>
    </row>
    <row r="113" spans="1:37" x14ac:dyDescent="0.2">
      <c r="A113" s="1" t="s">
        <v>496</v>
      </c>
      <c r="B113" s="1" t="s">
        <v>497</v>
      </c>
      <c r="C113" s="90">
        <v>4265</v>
      </c>
      <c r="D113" s="91" t="s">
        <v>1193</v>
      </c>
      <c r="E113" s="279" t="s">
        <v>2114</v>
      </c>
      <c r="F113" s="280">
        <v>423418.58</v>
      </c>
      <c r="H113" s="280">
        <v>21276.42</v>
      </c>
      <c r="J113" s="278">
        <v>709399.4</v>
      </c>
      <c r="K113" s="278">
        <v>53211.199999999997</v>
      </c>
      <c r="O113" s="281">
        <v>350</v>
      </c>
      <c r="Q113" s="278">
        <v>2152.64</v>
      </c>
      <c r="R113" s="278">
        <v>1775492.61</v>
      </c>
      <c r="T113" s="282">
        <v>1495092.15</v>
      </c>
      <c r="V113" s="282">
        <v>567.12</v>
      </c>
      <c r="W113" s="282">
        <v>549710</v>
      </c>
      <c r="X113" s="282">
        <v>5000</v>
      </c>
      <c r="Y113" s="283">
        <v>1143480.5</v>
      </c>
      <c r="AB113" s="283">
        <v>532224.91</v>
      </c>
      <c r="AC113" s="283">
        <v>111941.93</v>
      </c>
      <c r="AF113" s="101">
        <f t="shared" si="11"/>
        <v>444695</v>
      </c>
      <c r="AG113" s="37">
        <f t="shared" si="12"/>
        <v>350</v>
      </c>
      <c r="AH113" s="26">
        <f t="shared" si="15"/>
        <v>444345</v>
      </c>
      <c r="AI113" s="17">
        <f t="shared" si="13"/>
        <v>2050369.27</v>
      </c>
      <c r="AJ113" s="19">
        <f t="shared" si="14"/>
        <v>1787647.34</v>
      </c>
      <c r="AK113" s="32">
        <f t="shared" si="10"/>
        <v>262721.92999999993</v>
      </c>
    </row>
    <row r="114" spans="1:37" x14ac:dyDescent="0.2">
      <c r="A114" s="1" t="s">
        <v>496</v>
      </c>
      <c r="B114" s="1" t="s">
        <v>497</v>
      </c>
      <c r="C114" s="90">
        <v>2947</v>
      </c>
      <c r="D114" s="91" t="s">
        <v>1194</v>
      </c>
      <c r="E114" s="279" t="s">
        <v>2194</v>
      </c>
      <c r="F114" s="280">
        <v>440006.22</v>
      </c>
      <c r="H114" s="280">
        <v>40596.14</v>
      </c>
      <c r="J114" s="278">
        <v>139210.79</v>
      </c>
      <c r="K114" s="278">
        <v>93281.99</v>
      </c>
      <c r="L114" s="281">
        <v>4000</v>
      </c>
      <c r="O114" s="281">
        <v>350</v>
      </c>
      <c r="Q114" s="278">
        <v>21535.71</v>
      </c>
      <c r="R114" s="278">
        <v>2441491.2400000002</v>
      </c>
      <c r="T114" s="282">
        <v>1047425.44</v>
      </c>
      <c r="V114" s="282">
        <v>582.70000000000005</v>
      </c>
      <c r="W114" s="282">
        <v>601150</v>
      </c>
      <c r="X114" s="282">
        <v>25250</v>
      </c>
      <c r="Y114" s="283">
        <v>1029374</v>
      </c>
      <c r="AB114" s="283">
        <v>362932.71</v>
      </c>
      <c r="AC114" s="283">
        <v>89284.82</v>
      </c>
      <c r="AF114" s="101">
        <f t="shared" si="11"/>
        <v>480602.36</v>
      </c>
      <c r="AG114" s="37">
        <f t="shared" si="12"/>
        <v>4350</v>
      </c>
      <c r="AH114" s="26">
        <f t="shared" si="15"/>
        <v>476252.36</v>
      </c>
      <c r="AI114" s="17">
        <f t="shared" si="13"/>
        <v>1674408.14</v>
      </c>
      <c r="AJ114" s="19">
        <f t="shared" si="14"/>
        <v>1481591.53</v>
      </c>
      <c r="AK114" s="32">
        <f t="shared" si="10"/>
        <v>192816.60999999987</v>
      </c>
    </row>
    <row r="115" spans="1:37" x14ac:dyDescent="0.2">
      <c r="A115" s="1" t="s">
        <v>500</v>
      </c>
      <c r="B115" s="1" t="s">
        <v>501</v>
      </c>
      <c r="C115" s="90">
        <v>4403</v>
      </c>
      <c r="D115" s="91" t="s">
        <v>1195</v>
      </c>
      <c r="E115" s="279" t="s">
        <v>2115</v>
      </c>
      <c r="F115" s="280">
        <v>375718</v>
      </c>
      <c r="G115" s="280">
        <v>0</v>
      </c>
      <c r="H115" s="280">
        <v>25962.9</v>
      </c>
      <c r="J115" s="278">
        <v>158066.60999999999</v>
      </c>
      <c r="K115" s="278">
        <v>87127.91</v>
      </c>
      <c r="O115" s="281">
        <v>462.97</v>
      </c>
      <c r="R115" s="278">
        <v>1753510.53</v>
      </c>
      <c r="S115" s="282">
        <v>793.55</v>
      </c>
      <c r="T115" s="282">
        <v>1299415.48</v>
      </c>
      <c r="U115" s="282">
        <v>229075</v>
      </c>
      <c r="W115" s="282">
        <v>1164830</v>
      </c>
      <c r="Y115" s="283">
        <v>1715280</v>
      </c>
      <c r="AB115" s="283">
        <v>675388.54</v>
      </c>
      <c r="AC115" s="283">
        <v>63195.42</v>
      </c>
      <c r="AF115" s="101">
        <f t="shared" si="11"/>
        <v>401680.9</v>
      </c>
      <c r="AG115" s="37">
        <f t="shared" si="12"/>
        <v>462.97</v>
      </c>
      <c r="AH115" s="26">
        <f t="shared" si="15"/>
        <v>401217.93000000005</v>
      </c>
      <c r="AI115" s="17">
        <f t="shared" si="13"/>
        <v>2694114.0300000003</v>
      </c>
      <c r="AJ115" s="19">
        <f t="shared" si="14"/>
        <v>2453863.96</v>
      </c>
      <c r="AK115" s="32">
        <f t="shared" si="10"/>
        <v>240250.0700000003</v>
      </c>
    </row>
    <row r="116" spans="1:37" x14ac:dyDescent="0.2">
      <c r="A116" s="1" t="s">
        <v>500</v>
      </c>
      <c r="B116" s="1" t="s">
        <v>501</v>
      </c>
      <c r="C116" s="90">
        <v>5267</v>
      </c>
      <c r="D116" s="91" t="s">
        <v>1196</v>
      </c>
      <c r="E116" s="279" t="s">
        <v>2116</v>
      </c>
      <c r="F116" s="280">
        <v>678552.8</v>
      </c>
      <c r="G116" s="280">
        <v>76700</v>
      </c>
      <c r="H116" s="280">
        <v>38380.82</v>
      </c>
      <c r="J116" s="278">
        <v>257692.43</v>
      </c>
      <c r="K116" s="278">
        <v>93543.48</v>
      </c>
      <c r="M116" s="281">
        <v>64800</v>
      </c>
      <c r="O116" s="281">
        <v>834.54</v>
      </c>
      <c r="R116" s="278">
        <v>2570940.36</v>
      </c>
      <c r="S116" s="282">
        <v>1320.08</v>
      </c>
      <c r="T116" s="282">
        <v>1532184.16</v>
      </c>
      <c r="U116" s="282">
        <v>213130</v>
      </c>
      <c r="W116" s="282">
        <v>805350</v>
      </c>
      <c r="Y116" s="283">
        <v>1559984</v>
      </c>
      <c r="AB116" s="283">
        <v>483347.17</v>
      </c>
      <c r="AC116" s="283">
        <v>145591.07</v>
      </c>
      <c r="AF116" s="101">
        <f t="shared" si="11"/>
        <v>793633.62</v>
      </c>
      <c r="AG116" s="37">
        <f t="shared" si="12"/>
        <v>65634.539999999994</v>
      </c>
      <c r="AH116" s="26">
        <f t="shared" si="15"/>
        <v>727999.08</v>
      </c>
      <c r="AI116" s="17">
        <f t="shared" si="13"/>
        <v>2551984.2400000002</v>
      </c>
      <c r="AJ116" s="19">
        <f t="shared" si="14"/>
        <v>2188922.2399999998</v>
      </c>
      <c r="AK116" s="32">
        <f t="shared" si="10"/>
        <v>363062.00000000047</v>
      </c>
    </row>
    <row r="117" spans="1:37" x14ac:dyDescent="0.2">
      <c r="A117" s="1" t="s">
        <v>500</v>
      </c>
      <c r="B117" s="1" t="s">
        <v>501</v>
      </c>
      <c r="C117" s="90">
        <v>5254</v>
      </c>
      <c r="D117" s="91" t="s">
        <v>1197</v>
      </c>
      <c r="E117" s="279" t="s">
        <v>2117</v>
      </c>
      <c r="F117" s="280">
        <v>681813.83</v>
      </c>
      <c r="G117" s="280">
        <v>0</v>
      </c>
      <c r="H117" s="280">
        <v>31690.55</v>
      </c>
      <c r="J117" s="278">
        <v>1042664.78</v>
      </c>
      <c r="K117" s="278">
        <v>175231.14</v>
      </c>
      <c r="R117" s="278">
        <v>2193906.69</v>
      </c>
      <c r="S117" s="282">
        <v>1575.6</v>
      </c>
      <c r="T117" s="282">
        <v>1247430.25</v>
      </c>
      <c r="U117" s="282">
        <v>22000</v>
      </c>
      <c r="W117" s="282">
        <v>1227440</v>
      </c>
      <c r="Y117" s="283">
        <v>1707770</v>
      </c>
      <c r="AB117" s="283">
        <v>616320.66</v>
      </c>
      <c r="AC117" s="283">
        <v>195784.77</v>
      </c>
      <c r="AF117" s="101">
        <f t="shared" si="11"/>
        <v>713504.38</v>
      </c>
      <c r="AG117" s="37">
        <f t="shared" si="12"/>
        <v>0</v>
      </c>
      <c r="AH117" s="26">
        <f t="shared" si="15"/>
        <v>713504.38</v>
      </c>
      <c r="AI117" s="17">
        <f t="shared" si="13"/>
        <v>2498445.85</v>
      </c>
      <c r="AJ117" s="19">
        <f t="shared" si="14"/>
        <v>2519875.4300000002</v>
      </c>
      <c r="AK117" s="32">
        <f t="shared" si="10"/>
        <v>-21429.580000000075</v>
      </c>
    </row>
    <row r="118" spans="1:37" x14ac:dyDescent="0.2">
      <c r="A118" s="1" t="s">
        <v>500</v>
      </c>
      <c r="B118" s="1" t="s">
        <v>501</v>
      </c>
      <c r="C118" s="90">
        <v>3104</v>
      </c>
      <c r="D118" s="91" t="s">
        <v>1198</v>
      </c>
      <c r="E118" s="279" t="s">
        <v>2118</v>
      </c>
      <c r="F118" s="280">
        <v>619494.69999999995</v>
      </c>
      <c r="G118" s="280">
        <v>0</v>
      </c>
      <c r="H118" s="280">
        <v>57348.97</v>
      </c>
      <c r="J118" s="278">
        <v>516517.71</v>
      </c>
      <c r="K118" s="278">
        <v>71594.67</v>
      </c>
      <c r="R118" s="278">
        <v>2140701.11</v>
      </c>
      <c r="S118" s="282">
        <v>1420.57</v>
      </c>
      <c r="T118" s="282">
        <v>1255784.47</v>
      </c>
      <c r="W118" s="282">
        <v>851280</v>
      </c>
      <c r="Y118" s="283">
        <v>1442240</v>
      </c>
      <c r="AB118" s="283">
        <v>484511.36</v>
      </c>
      <c r="AC118" s="283">
        <v>102944.43</v>
      </c>
      <c r="AF118" s="101">
        <f t="shared" si="11"/>
        <v>676843.66999999993</v>
      </c>
      <c r="AG118" s="37">
        <f t="shared" si="12"/>
        <v>0</v>
      </c>
      <c r="AH118" s="26">
        <f t="shared" si="15"/>
        <v>676843.66999999993</v>
      </c>
      <c r="AI118" s="17">
        <f t="shared" si="13"/>
        <v>2108485.04</v>
      </c>
      <c r="AJ118" s="19">
        <f t="shared" si="14"/>
        <v>2029695.7899999998</v>
      </c>
      <c r="AK118" s="32">
        <f t="shared" si="10"/>
        <v>78789.250000000233</v>
      </c>
    </row>
    <row r="119" spans="1:37" x14ac:dyDescent="0.2">
      <c r="A119" s="1" t="s">
        <v>500</v>
      </c>
      <c r="B119" s="1" t="s">
        <v>501</v>
      </c>
      <c r="C119" s="90">
        <v>5560</v>
      </c>
      <c r="D119" s="91" t="s">
        <v>1199</v>
      </c>
      <c r="E119" s="279" t="s">
        <v>2119</v>
      </c>
      <c r="F119" s="280">
        <v>892165.27</v>
      </c>
      <c r="G119" s="280">
        <v>15700</v>
      </c>
      <c r="H119" s="280">
        <v>13930.53</v>
      </c>
      <c r="J119" s="278">
        <v>570742.9</v>
      </c>
      <c r="K119" s="278">
        <v>102246.52</v>
      </c>
      <c r="R119" s="278">
        <v>2916966.34</v>
      </c>
      <c r="S119" s="282">
        <v>1738.76</v>
      </c>
      <c r="T119" s="282">
        <v>1232254.3500000001</v>
      </c>
      <c r="U119" s="282">
        <v>86800</v>
      </c>
      <c r="W119" s="282">
        <v>1158480</v>
      </c>
      <c r="Y119" s="283">
        <v>1610220</v>
      </c>
      <c r="AB119" s="283">
        <v>595384.62</v>
      </c>
      <c r="AC119" s="283">
        <v>146958.72</v>
      </c>
      <c r="AF119" s="101">
        <f t="shared" si="11"/>
        <v>921795.8</v>
      </c>
      <c r="AG119" s="37">
        <f t="shared" si="12"/>
        <v>0</v>
      </c>
      <c r="AH119" s="26">
        <f t="shared" si="15"/>
        <v>921795.8</v>
      </c>
      <c r="AI119" s="17">
        <f t="shared" si="13"/>
        <v>2479273.1100000003</v>
      </c>
      <c r="AJ119" s="19">
        <f t="shared" si="14"/>
        <v>2352563.3400000003</v>
      </c>
      <c r="AK119" s="32">
        <f t="shared" si="10"/>
        <v>126709.77000000002</v>
      </c>
    </row>
    <row r="120" spans="1:37" x14ac:dyDescent="0.2">
      <c r="A120" s="1" t="s">
        <v>500</v>
      </c>
      <c r="B120" s="1" t="s">
        <v>501</v>
      </c>
      <c r="C120" s="90">
        <v>4224</v>
      </c>
      <c r="D120" s="91" t="s">
        <v>1200</v>
      </c>
      <c r="E120" s="279" t="s">
        <v>2120</v>
      </c>
      <c r="F120" s="280">
        <v>919211.28</v>
      </c>
      <c r="G120" s="280">
        <v>0</v>
      </c>
      <c r="H120" s="280">
        <v>25372.97</v>
      </c>
      <c r="J120" s="278">
        <v>2427268.54</v>
      </c>
      <c r="K120" s="278">
        <v>168914.9</v>
      </c>
      <c r="R120" s="278">
        <v>1273796.02</v>
      </c>
      <c r="S120" s="282">
        <v>2187.33</v>
      </c>
      <c r="T120" s="282">
        <v>1167161.3400000001</v>
      </c>
      <c r="U120" s="282">
        <v>146220</v>
      </c>
      <c r="W120" s="282">
        <v>1007770</v>
      </c>
      <c r="Y120" s="283">
        <v>1465315</v>
      </c>
      <c r="AB120" s="283">
        <v>527487.31000000006</v>
      </c>
      <c r="AC120" s="283">
        <v>169849.84</v>
      </c>
      <c r="AF120" s="101">
        <f t="shared" si="11"/>
        <v>944584.25</v>
      </c>
      <c r="AG120" s="37">
        <f t="shared" si="12"/>
        <v>0</v>
      </c>
      <c r="AH120" s="26">
        <f t="shared" si="15"/>
        <v>944584.25</v>
      </c>
      <c r="AI120" s="17">
        <f t="shared" si="13"/>
        <v>2323338.67</v>
      </c>
      <c r="AJ120" s="19">
        <f t="shared" si="14"/>
        <v>2162652.15</v>
      </c>
      <c r="AK120" s="32">
        <f t="shared" si="10"/>
        <v>160686.52000000002</v>
      </c>
    </row>
    <row r="121" spans="1:37" x14ac:dyDescent="0.2">
      <c r="A121" s="1" t="s">
        <v>500</v>
      </c>
      <c r="B121" s="1" t="s">
        <v>501</v>
      </c>
      <c r="C121" s="90">
        <v>6946</v>
      </c>
      <c r="D121" s="91" t="s">
        <v>1201</v>
      </c>
      <c r="E121" s="279" t="s">
        <v>2121</v>
      </c>
      <c r="F121" s="280">
        <v>846522.69</v>
      </c>
      <c r="G121" s="280">
        <v>0</v>
      </c>
      <c r="H121" s="280">
        <v>72419.25</v>
      </c>
      <c r="J121" s="278">
        <v>1141244.1100000001</v>
      </c>
      <c r="K121" s="278">
        <v>206116.03</v>
      </c>
      <c r="R121" s="278">
        <v>1503797.2</v>
      </c>
      <c r="S121" s="282">
        <v>1325.25</v>
      </c>
      <c r="T121" s="282">
        <v>1872316.78</v>
      </c>
      <c r="U121" s="282">
        <v>245025</v>
      </c>
      <c r="W121" s="282">
        <v>1124910</v>
      </c>
      <c r="Y121" s="283">
        <v>2103630</v>
      </c>
      <c r="AB121" s="283">
        <v>446945.91</v>
      </c>
      <c r="AC121" s="283">
        <v>90680.34</v>
      </c>
      <c r="AF121" s="101">
        <f t="shared" si="11"/>
        <v>918941.94</v>
      </c>
      <c r="AG121" s="37">
        <f t="shared" si="12"/>
        <v>0</v>
      </c>
      <c r="AH121" s="26">
        <f t="shared" si="15"/>
        <v>918941.94</v>
      </c>
      <c r="AI121" s="17">
        <f t="shared" si="13"/>
        <v>3243577.0300000003</v>
      </c>
      <c r="AJ121" s="19">
        <f t="shared" si="14"/>
        <v>2641256.25</v>
      </c>
      <c r="AK121" s="32">
        <f t="shared" si="10"/>
        <v>602320.78000000026</v>
      </c>
    </row>
    <row r="122" spans="1:37" x14ac:dyDescent="0.2">
      <c r="A122" s="1" t="s">
        <v>500</v>
      </c>
      <c r="B122" s="1" t="s">
        <v>501</v>
      </c>
      <c r="C122" s="90">
        <v>4263</v>
      </c>
      <c r="D122" s="91" t="s">
        <v>1202</v>
      </c>
      <c r="E122" s="279" t="s">
        <v>2122</v>
      </c>
      <c r="F122" s="280">
        <v>659748.5</v>
      </c>
      <c r="G122" s="280">
        <v>0</v>
      </c>
      <c r="H122" s="280">
        <v>32511.58</v>
      </c>
      <c r="J122" s="278">
        <v>478457.15</v>
      </c>
      <c r="K122" s="278">
        <v>110859.57</v>
      </c>
      <c r="M122" s="281">
        <v>1605</v>
      </c>
      <c r="R122" s="278">
        <v>1567499.51</v>
      </c>
      <c r="S122" s="282">
        <v>1482.81</v>
      </c>
      <c r="T122" s="282">
        <v>945844.24</v>
      </c>
      <c r="U122" s="282">
        <v>269000</v>
      </c>
      <c r="W122" s="282">
        <v>1109196.67</v>
      </c>
      <c r="X122" s="282">
        <v>1580</v>
      </c>
      <c r="Y122" s="283">
        <v>1453356.67</v>
      </c>
      <c r="AB122" s="283">
        <v>607903.39</v>
      </c>
      <c r="AC122" s="283">
        <v>88882.240000000005</v>
      </c>
      <c r="AF122" s="101">
        <f t="shared" si="11"/>
        <v>692260.08</v>
      </c>
      <c r="AG122" s="37">
        <f t="shared" si="12"/>
        <v>1605</v>
      </c>
      <c r="AH122" s="26">
        <f t="shared" si="15"/>
        <v>690655.08</v>
      </c>
      <c r="AI122" s="17">
        <f t="shared" si="13"/>
        <v>2327103.7199999997</v>
      </c>
      <c r="AJ122" s="19">
        <f t="shared" si="14"/>
        <v>2150142.3000000003</v>
      </c>
      <c r="AK122" s="32">
        <f t="shared" si="10"/>
        <v>176961.41999999946</v>
      </c>
    </row>
    <row r="123" spans="1:37" x14ac:dyDescent="0.2">
      <c r="A123" s="1" t="s">
        <v>500</v>
      </c>
      <c r="B123" s="1" t="s">
        <v>501</v>
      </c>
      <c r="C123" s="90">
        <v>3035</v>
      </c>
      <c r="D123" s="91" t="s">
        <v>1203</v>
      </c>
      <c r="E123" s="279" t="s">
        <v>2199</v>
      </c>
      <c r="F123" s="280">
        <v>623627.07999999996</v>
      </c>
      <c r="G123" s="280">
        <v>0</v>
      </c>
      <c r="H123" s="280">
        <v>32364.99</v>
      </c>
      <c r="J123" s="278">
        <v>744721.85</v>
      </c>
      <c r="K123" s="278">
        <v>86614.88</v>
      </c>
      <c r="O123" s="281">
        <v>0</v>
      </c>
      <c r="R123" s="278">
        <v>2486417.9700000002</v>
      </c>
      <c r="S123" s="282">
        <v>1299.79</v>
      </c>
      <c r="T123" s="282">
        <v>1019196.61</v>
      </c>
      <c r="U123" s="282">
        <v>205000</v>
      </c>
      <c r="W123" s="282">
        <v>553810</v>
      </c>
      <c r="Y123" s="283">
        <v>1037490</v>
      </c>
      <c r="AB123" s="283">
        <v>479717.1</v>
      </c>
      <c r="AC123" s="283">
        <v>114794.43</v>
      </c>
      <c r="AF123" s="101">
        <f t="shared" si="11"/>
        <v>655992.06999999995</v>
      </c>
      <c r="AG123" s="37">
        <f t="shared" si="12"/>
        <v>0</v>
      </c>
      <c r="AH123" s="26">
        <f t="shared" si="15"/>
        <v>655992.06999999995</v>
      </c>
      <c r="AI123" s="17">
        <f t="shared" si="13"/>
        <v>1779306.4</v>
      </c>
      <c r="AJ123" s="19">
        <f t="shared" si="14"/>
        <v>1632001.53</v>
      </c>
      <c r="AK123" s="32">
        <f t="shared" si="10"/>
        <v>147304.86999999988</v>
      </c>
    </row>
    <row r="124" spans="1:37" x14ac:dyDescent="0.2">
      <c r="A124" s="1" t="s">
        <v>500</v>
      </c>
      <c r="B124" s="1" t="s">
        <v>501</v>
      </c>
      <c r="C124" s="90">
        <v>3444</v>
      </c>
      <c r="D124" s="91" t="s">
        <v>1204</v>
      </c>
      <c r="E124" s="279" t="s">
        <v>2200</v>
      </c>
      <c r="F124" s="280">
        <v>565467.56999999995</v>
      </c>
      <c r="G124" s="280">
        <v>0</v>
      </c>
      <c r="H124" s="280">
        <v>39469.870000000003</v>
      </c>
      <c r="J124" s="278">
        <v>442406.67</v>
      </c>
      <c r="K124" s="278">
        <v>108547.01</v>
      </c>
      <c r="O124" s="281">
        <v>0</v>
      </c>
      <c r="R124" s="278">
        <v>2517902.33</v>
      </c>
      <c r="S124" s="282">
        <v>1150.26</v>
      </c>
      <c r="T124" s="282">
        <v>1180008.3899999999</v>
      </c>
      <c r="U124" s="282">
        <v>20000</v>
      </c>
      <c r="W124" s="282">
        <v>668880</v>
      </c>
      <c r="Y124" s="283">
        <v>1196460</v>
      </c>
      <c r="AB124" s="283">
        <v>363038.62</v>
      </c>
      <c r="AC124" s="283">
        <v>179177.36</v>
      </c>
      <c r="AF124" s="101">
        <f t="shared" si="11"/>
        <v>604937.43999999994</v>
      </c>
      <c r="AG124" s="37">
        <f t="shared" si="12"/>
        <v>0</v>
      </c>
      <c r="AH124" s="26">
        <f t="shared" si="15"/>
        <v>604937.43999999994</v>
      </c>
      <c r="AI124" s="17">
        <f t="shared" si="13"/>
        <v>1870038.65</v>
      </c>
      <c r="AJ124" s="19">
        <f t="shared" si="14"/>
        <v>1738675.98</v>
      </c>
      <c r="AK124" s="32">
        <f t="shared" si="10"/>
        <v>131362.66999999993</v>
      </c>
    </row>
    <row r="125" spans="1:37" x14ac:dyDescent="0.2">
      <c r="A125" s="1" t="s">
        <v>504</v>
      </c>
      <c r="B125" s="1" t="s">
        <v>505</v>
      </c>
      <c r="C125" s="90">
        <v>2224</v>
      </c>
      <c r="D125" s="91" t="s">
        <v>1205</v>
      </c>
      <c r="E125" s="279" t="s">
        <v>2123</v>
      </c>
      <c r="F125" s="280">
        <v>259273.92</v>
      </c>
      <c r="G125" s="280">
        <v>0</v>
      </c>
      <c r="H125" s="280">
        <v>90183.88</v>
      </c>
      <c r="J125" s="278">
        <v>237527.21</v>
      </c>
      <c r="K125" s="278">
        <v>39342.07</v>
      </c>
      <c r="R125" s="278">
        <v>2171633.4300000002</v>
      </c>
      <c r="T125" s="282">
        <v>703428.91</v>
      </c>
      <c r="U125" s="282">
        <v>45600</v>
      </c>
      <c r="V125" s="282">
        <v>365.73</v>
      </c>
      <c r="W125" s="282">
        <v>803811.5</v>
      </c>
      <c r="X125" s="282">
        <v>19900</v>
      </c>
      <c r="Y125" s="283">
        <v>1073606.5</v>
      </c>
      <c r="AB125" s="283">
        <v>325625.45</v>
      </c>
      <c r="AC125" s="283">
        <v>113626.72</v>
      </c>
      <c r="AF125" s="101">
        <f t="shared" si="11"/>
        <v>349457.80000000005</v>
      </c>
      <c r="AG125" s="37">
        <f t="shared" si="12"/>
        <v>0</v>
      </c>
      <c r="AH125" s="26">
        <f t="shared" si="15"/>
        <v>349457.80000000005</v>
      </c>
      <c r="AI125" s="17">
        <f t="shared" si="13"/>
        <v>1573106.1400000001</v>
      </c>
      <c r="AJ125" s="19">
        <f t="shared" si="14"/>
        <v>1512858.67</v>
      </c>
      <c r="AK125" s="32">
        <f t="shared" si="10"/>
        <v>60247.470000000205</v>
      </c>
    </row>
    <row r="126" spans="1:37" x14ac:dyDescent="0.2">
      <c r="A126" s="1" t="s">
        <v>504</v>
      </c>
      <c r="B126" s="1" t="s">
        <v>505</v>
      </c>
      <c r="C126" s="90">
        <v>6948</v>
      </c>
      <c r="D126" s="91" t="s">
        <v>1206</v>
      </c>
      <c r="E126" s="279" t="s">
        <v>2124</v>
      </c>
      <c r="F126" s="280">
        <v>150008.89000000001</v>
      </c>
      <c r="G126" s="280">
        <v>0</v>
      </c>
      <c r="H126" s="280">
        <v>97789.88</v>
      </c>
      <c r="J126" s="278">
        <v>23637.119999999999</v>
      </c>
      <c r="K126" s="278">
        <v>114777.04</v>
      </c>
      <c r="O126" s="281">
        <v>0</v>
      </c>
      <c r="R126" s="278">
        <v>1977387.82</v>
      </c>
      <c r="T126" s="282">
        <v>1780333.83</v>
      </c>
      <c r="V126" s="282">
        <v>307.3</v>
      </c>
      <c r="W126" s="282">
        <v>1528960</v>
      </c>
      <c r="X126" s="282">
        <v>50700</v>
      </c>
      <c r="Y126" s="283">
        <v>2397340</v>
      </c>
      <c r="AB126" s="283">
        <v>663343.73</v>
      </c>
      <c r="AC126" s="283">
        <v>61669.16</v>
      </c>
      <c r="AF126" s="101">
        <f t="shared" si="11"/>
        <v>247798.77000000002</v>
      </c>
      <c r="AG126" s="37">
        <f t="shared" si="12"/>
        <v>0</v>
      </c>
      <c r="AH126" s="26">
        <f t="shared" si="15"/>
        <v>247798.77000000002</v>
      </c>
      <c r="AI126" s="17">
        <f t="shared" si="13"/>
        <v>3360301.13</v>
      </c>
      <c r="AJ126" s="19">
        <f t="shared" si="14"/>
        <v>3122352.89</v>
      </c>
      <c r="AK126" s="32">
        <f t="shared" si="10"/>
        <v>237948.23999999976</v>
      </c>
    </row>
    <row r="127" spans="1:37" x14ac:dyDescent="0.2">
      <c r="A127" s="1" t="s">
        <v>504</v>
      </c>
      <c r="B127" s="1" t="s">
        <v>505</v>
      </c>
      <c r="C127" s="90">
        <v>2265</v>
      </c>
      <c r="D127" s="91" t="s">
        <v>1207</v>
      </c>
      <c r="E127" s="279" t="s">
        <v>2125</v>
      </c>
      <c r="F127" s="280">
        <v>256231.67</v>
      </c>
      <c r="G127" s="280">
        <v>0</v>
      </c>
      <c r="H127" s="280">
        <v>28540</v>
      </c>
      <c r="J127" s="278">
        <v>223501.9</v>
      </c>
      <c r="K127" s="278">
        <v>37087.120000000003</v>
      </c>
      <c r="M127" s="281">
        <v>27400</v>
      </c>
      <c r="R127" s="278">
        <v>1774116.27</v>
      </c>
      <c r="T127" s="282">
        <v>833143.82</v>
      </c>
      <c r="V127" s="282">
        <v>278.41000000000003</v>
      </c>
      <c r="W127" s="282">
        <v>694820</v>
      </c>
      <c r="X127" s="282">
        <v>25500</v>
      </c>
      <c r="Y127" s="283">
        <v>1007627</v>
      </c>
      <c r="AB127" s="283">
        <v>336956.61</v>
      </c>
      <c r="AC127" s="283">
        <v>117603.64</v>
      </c>
      <c r="AF127" s="101">
        <f t="shared" si="11"/>
        <v>284771.67000000004</v>
      </c>
      <c r="AG127" s="37">
        <f t="shared" si="12"/>
        <v>27400</v>
      </c>
      <c r="AH127" s="26">
        <f t="shared" si="15"/>
        <v>257371.67000000004</v>
      </c>
      <c r="AI127" s="17">
        <f t="shared" si="13"/>
        <v>1553742.23</v>
      </c>
      <c r="AJ127" s="19">
        <f t="shared" si="14"/>
        <v>1462187.2499999998</v>
      </c>
      <c r="AK127" s="32">
        <f t="shared" si="10"/>
        <v>91554.980000000214</v>
      </c>
    </row>
    <row r="128" spans="1:37" x14ac:dyDescent="0.2">
      <c r="A128" s="1" t="s">
        <v>504</v>
      </c>
      <c r="B128" s="1" t="s">
        <v>505</v>
      </c>
      <c r="C128" s="90">
        <v>4502</v>
      </c>
      <c r="D128" s="91" t="s">
        <v>1208</v>
      </c>
      <c r="E128" s="279" t="s">
        <v>2126</v>
      </c>
      <c r="F128" s="280">
        <v>454728.41</v>
      </c>
      <c r="G128" s="280">
        <v>0</v>
      </c>
      <c r="H128" s="280">
        <v>100346.57</v>
      </c>
      <c r="J128" s="278">
        <v>130331.28</v>
      </c>
      <c r="K128" s="278">
        <v>55343.12</v>
      </c>
      <c r="O128" s="281">
        <v>1308.56</v>
      </c>
      <c r="R128" s="278">
        <v>1520211.94</v>
      </c>
      <c r="T128" s="282">
        <v>866687.27</v>
      </c>
      <c r="U128" s="282">
        <v>262400</v>
      </c>
      <c r="V128" s="282">
        <v>783.6</v>
      </c>
      <c r="W128" s="282">
        <v>1637210.4</v>
      </c>
      <c r="X128" s="282">
        <v>51000</v>
      </c>
      <c r="Y128" s="283">
        <v>1966405.4</v>
      </c>
      <c r="AB128" s="283">
        <v>558696.37</v>
      </c>
      <c r="AC128" s="283">
        <v>42877.98</v>
      </c>
      <c r="AF128" s="101">
        <f t="shared" si="11"/>
        <v>555074.98</v>
      </c>
      <c r="AG128" s="37">
        <f t="shared" si="12"/>
        <v>1308.56</v>
      </c>
      <c r="AH128" s="26">
        <f t="shared" si="15"/>
        <v>553766.41999999993</v>
      </c>
      <c r="AI128" s="17">
        <f t="shared" si="13"/>
        <v>2818081.27</v>
      </c>
      <c r="AJ128" s="19">
        <f t="shared" si="14"/>
        <v>2567979.75</v>
      </c>
      <c r="AK128" s="32">
        <f t="shared" si="10"/>
        <v>250101.52000000002</v>
      </c>
    </row>
    <row r="129" spans="1:37" x14ac:dyDescent="0.2">
      <c r="A129" s="1" t="s">
        <v>504</v>
      </c>
      <c r="B129" s="1" t="s">
        <v>505</v>
      </c>
      <c r="C129" s="90">
        <v>6455</v>
      </c>
      <c r="D129" s="91" t="s">
        <v>1209</v>
      </c>
      <c r="E129" s="279" t="s">
        <v>2127</v>
      </c>
      <c r="F129" s="280">
        <v>858946.22</v>
      </c>
      <c r="G129" s="280">
        <v>0</v>
      </c>
      <c r="H129" s="280">
        <v>97016.05</v>
      </c>
      <c r="J129" s="278">
        <v>184069.28</v>
      </c>
      <c r="K129" s="278">
        <v>70003.360000000001</v>
      </c>
      <c r="O129" s="281">
        <v>294.14999999999998</v>
      </c>
      <c r="R129" s="278">
        <v>2436322.09</v>
      </c>
      <c r="T129" s="282">
        <v>1499446.27</v>
      </c>
      <c r="V129" s="282">
        <v>1494.55</v>
      </c>
      <c r="W129" s="282">
        <v>1138140</v>
      </c>
      <c r="X129" s="282">
        <v>37500</v>
      </c>
      <c r="Y129" s="283">
        <v>1797336</v>
      </c>
      <c r="AB129" s="283">
        <v>568019.81999999995</v>
      </c>
      <c r="AC129" s="283">
        <v>74957.119999999995</v>
      </c>
      <c r="AF129" s="101">
        <f t="shared" si="11"/>
        <v>955962.27</v>
      </c>
      <c r="AG129" s="37">
        <f t="shared" si="12"/>
        <v>294.14999999999998</v>
      </c>
      <c r="AH129" s="26">
        <f t="shared" si="15"/>
        <v>955668.12</v>
      </c>
      <c r="AI129" s="17">
        <f t="shared" si="13"/>
        <v>2676580.8200000003</v>
      </c>
      <c r="AJ129" s="19">
        <f t="shared" si="14"/>
        <v>2440312.94</v>
      </c>
      <c r="AK129" s="32">
        <f t="shared" si="10"/>
        <v>236267.88000000035</v>
      </c>
    </row>
    <row r="130" spans="1:37" x14ac:dyDescent="0.2">
      <c r="A130" s="1" t="s">
        <v>504</v>
      </c>
      <c r="B130" s="1" t="s">
        <v>505</v>
      </c>
      <c r="C130" s="90">
        <v>1661</v>
      </c>
      <c r="D130" s="91" t="s">
        <v>1210</v>
      </c>
      <c r="E130" s="279" t="s">
        <v>2128</v>
      </c>
      <c r="F130" s="280">
        <v>179726.07</v>
      </c>
      <c r="G130" s="280">
        <v>0</v>
      </c>
      <c r="H130" s="280">
        <v>64103.519999999997</v>
      </c>
      <c r="J130" s="278">
        <v>396593.67</v>
      </c>
      <c r="K130" s="278">
        <v>43911.79</v>
      </c>
      <c r="M130" s="281">
        <v>18000</v>
      </c>
      <c r="O130" s="281">
        <v>0</v>
      </c>
      <c r="R130" s="278">
        <v>1752442.7</v>
      </c>
      <c r="T130" s="282">
        <v>715766.83</v>
      </c>
      <c r="U130" s="282">
        <v>122600</v>
      </c>
      <c r="V130" s="282">
        <v>165.11</v>
      </c>
      <c r="W130" s="282">
        <v>695572</v>
      </c>
      <c r="X130" s="282">
        <v>19900</v>
      </c>
      <c r="Y130" s="283">
        <v>991792</v>
      </c>
      <c r="AB130" s="283">
        <v>371915.91</v>
      </c>
      <c r="AC130" s="283">
        <v>105395.6</v>
      </c>
      <c r="AF130" s="101">
        <f t="shared" si="11"/>
        <v>243829.59</v>
      </c>
      <c r="AG130" s="37">
        <f t="shared" si="12"/>
        <v>18000</v>
      </c>
      <c r="AH130" s="26">
        <f t="shared" si="15"/>
        <v>225829.59</v>
      </c>
      <c r="AI130" s="17">
        <f t="shared" si="13"/>
        <v>1554003.94</v>
      </c>
      <c r="AJ130" s="19">
        <f t="shared" si="14"/>
        <v>1469103.51</v>
      </c>
      <c r="AK130" s="32">
        <f t="shared" si="10"/>
        <v>84900.429999999935</v>
      </c>
    </row>
    <row r="131" spans="1:37" x14ac:dyDescent="0.2">
      <c r="A131" s="1" t="s">
        <v>504</v>
      </c>
      <c r="B131" s="1" t="s">
        <v>505</v>
      </c>
      <c r="C131" s="90">
        <v>1935</v>
      </c>
      <c r="D131" s="91" t="s">
        <v>1211</v>
      </c>
      <c r="E131" s="279" t="s">
        <v>2129</v>
      </c>
      <c r="F131" s="280">
        <v>225433.72</v>
      </c>
      <c r="G131" s="280">
        <v>0</v>
      </c>
      <c r="H131" s="280">
        <v>61232.74</v>
      </c>
      <c r="J131" s="278">
        <v>419186.92</v>
      </c>
      <c r="K131" s="278">
        <v>32384.52</v>
      </c>
      <c r="R131" s="278">
        <v>2586652.75</v>
      </c>
      <c r="T131" s="282">
        <v>578573.37</v>
      </c>
      <c r="V131" s="282">
        <v>461.69</v>
      </c>
      <c r="W131" s="282">
        <v>759184</v>
      </c>
      <c r="X131" s="282">
        <v>22900</v>
      </c>
      <c r="Y131" s="283">
        <v>864924</v>
      </c>
      <c r="AB131" s="283">
        <v>309782.62</v>
      </c>
      <c r="AC131" s="283">
        <v>188916</v>
      </c>
      <c r="AF131" s="101">
        <f t="shared" si="11"/>
        <v>286666.46000000002</v>
      </c>
      <c r="AG131" s="37">
        <f t="shared" si="12"/>
        <v>0</v>
      </c>
      <c r="AH131" s="26">
        <f t="shared" si="15"/>
        <v>286666.46000000002</v>
      </c>
      <c r="AI131" s="17">
        <f t="shared" si="13"/>
        <v>1361119.06</v>
      </c>
      <c r="AJ131" s="19">
        <f t="shared" si="14"/>
        <v>1363622.62</v>
      </c>
      <c r="AK131" s="32">
        <f t="shared" si="10"/>
        <v>-2503.5600000000559</v>
      </c>
    </row>
    <row r="132" spans="1:37" x14ac:dyDescent="0.2">
      <c r="A132" s="1" t="s">
        <v>504</v>
      </c>
      <c r="B132" s="1" t="s">
        <v>505</v>
      </c>
      <c r="C132" s="90">
        <v>4296</v>
      </c>
      <c r="D132" s="91" t="s">
        <v>1212</v>
      </c>
      <c r="E132" s="279" t="s">
        <v>2130</v>
      </c>
      <c r="F132" s="280">
        <v>504440.39</v>
      </c>
      <c r="G132" s="280">
        <v>0</v>
      </c>
      <c r="H132" s="280">
        <v>84809.279999999999</v>
      </c>
      <c r="J132" s="278">
        <v>71916.38</v>
      </c>
      <c r="K132" s="278">
        <v>63488.31</v>
      </c>
      <c r="M132" s="281">
        <v>42600</v>
      </c>
      <c r="R132" s="278">
        <v>1898238.82</v>
      </c>
      <c r="T132" s="282">
        <v>1163859.48</v>
      </c>
      <c r="U132" s="282">
        <v>131600</v>
      </c>
      <c r="V132" s="282">
        <v>667.85</v>
      </c>
      <c r="W132" s="282">
        <v>970860</v>
      </c>
      <c r="X132" s="282">
        <v>31900</v>
      </c>
      <c r="Y132" s="283">
        <v>1469800</v>
      </c>
      <c r="AB132" s="283">
        <v>523028.41</v>
      </c>
      <c r="AC132" s="283">
        <v>66023.929999999993</v>
      </c>
      <c r="AD132" s="283">
        <v>1687.08</v>
      </c>
      <c r="AF132" s="101">
        <f t="shared" si="11"/>
        <v>589249.67000000004</v>
      </c>
      <c r="AG132" s="37">
        <f t="shared" si="12"/>
        <v>42600</v>
      </c>
      <c r="AH132" s="26">
        <f t="shared" si="15"/>
        <v>546649.67000000004</v>
      </c>
      <c r="AI132" s="17">
        <f t="shared" si="13"/>
        <v>2298887.33</v>
      </c>
      <c r="AJ132" s="19">
        <f t="shared" si="14"/>
        <v>2060539.42</v>
      </c>
      <c r="AK132" s="32">
        <f t="shared" si="10"/>
        <v>238347.91000000015</v>
      </c>
    </row>
    <row r="133" spans="1:37" x14ac:dyDescent="0.2">
      <c r="A133" s="1" t="s">
        <v>504</v>
      </c>
      <c r="B133" s="1" t="s">
        <v>505</v>
      </c>
      <c r="C133" s="90">
        <v>4985</v>
      </c>
      <c r="D133" s="91" t="s">
        <v>1213</v>
      </c>
      <c r="E133" s="279" t="s">
        <v>2131</v>
      </c>
      <c r="F133" s="280">
        <v>552399.54</v>
      </c>
      <c r="G133" s="280">
        <v>0</v>
      </c>
      <c r="H133" s="280">
        <v>135362.56</v>
      </c>
      <c r="J133" s="278">
        <v>479975.23</v>
      </c>
      <c r="K133" s="278">
        <v>33077.56</v>
      </c>
      <c r="R133" s="278">
        <v>2434424.27</v>
      </c>
      <c r="T133" s="282">
        <v>802665.42</v>
      </c>
      <c r="U133" s="282">
        <v>15000</v>
      </c>
      <c r="V133" s="282">
        <v>2678.92</v>
      </c>
      <c r="W133" s="282">
        <v>1339212</v>
      </c>
      <c r="X133" s="282">
        <v>30400</v>
      </c>
      <c r="Y133" s="283">
        <v>1567006</v>
      </c>
      <c r="AB133" s="283">
        <v>405545.91</v>
      </c>
      <c r="AC133" s="283">
        <v>170963.34</v>
      </c>
      <c r="AF133" s="101">
        <f t="shared" si="11"/>
        <v>687762.10000000009</v>
      </c>
      <c r="AG133" s="37">
        <f t="shared" si="12"/>
        <v>0</v>
      </c>
      <c r="AH133" s="26">
        <f t="shared" si="15"/>
        <v>687762.10000000009</v>
      </c>
      <c r="AI133" s="17">
        <f t="shared" si="13"/>
        <v>2189956.34</v>
      </c>
      <c r="AJ133" s="19">
        <f t="shared" si="14"/>
        <v>2143515.25</v>
      </c>
      <c r="AK133" s="32">
        <f t="shared" ref="AK133:AK192" si="16">AI133-AJ133</f>
        <v>46441.089999999851</v>
      </c>
    </row>
    <row r="134" spans="1:37" x14ac:dyDescent="0.2">
      <c r="A134" s="1" t="s">
        <v>504</v>
      </c>
      <c r="B134" s="1" t="s">
        <v>505</v>
      </c>
      <c r="C134" s="90">
        <v>6488</v>
      </c>
      <c r="D134" s="91" t="s">
        <v>1214</v>
      </c>
      <c r="E134" s="279" t="s">
        <v>2132</v>
      </c>
      <c r="F134" s="280">
        <v>302575.49</v>
      </c>
      <c r="G134" s="280">
        <v>0</v>
      </c>
      <c r="H134" s="280">
        <v>135737.26999999999</v>
      </c>
      <c r="J134" s="278">
        <v>500040.5</v>
      </c>
      <c r="K134" s="278">
        <v>85338.5</v>
      </c>
      <c r="R134" s="278">
        <v>2150215.54</v>
      </c>
      <c r="T134" s="282">
        <v>1452373.68</v>
      </c>
      <c r="U134" s="282">
        <v>63000</v>
      </c>
      <c r="V134" s="282">
        <v>2318.54</v>
      </c>
      <c r="W134" s="282">
        <v>611048.02</v>
      </c>
      <c r="X134" s="282">
        <v>37800</v>
      </c>
      <c r="Y134" s="283">
        <v>1355018.02</v>
      </c>
      <c r="AB134" s="283">
        <v>774965.72</v>
      </c>
      <c r="AC134" s="283">
        <v>196424.17</v>
      </c>
      <c r="AF134" s="101">
        <f t="shared" ref="AF134:AF192" si="17">SUM(F134:I134)</f>
        <v>438312.76</v>
      </c>
      <c r="AG134" s="37">
        <f t="shared" ref="AG134:AG192" si="18">SUM(L134:O134)</f>
        <v>0</v>
      </c>
      <c r="AH134" s="26">
        <f t="shared" si="15"/>
        <v>438312.76</v>
      </c>
      <c r="AI134" s="17">
        <f t="shared" ref="AI134:AI192" si="19">SUM(S134:X134)</f>
        <v>2166540.2400000002</v>
      </c>
      <c r="AJ134" s="19">
        <f t="shared" ref="AJ134:AJ192" si="20">SUM(Y134:AE134)</f>
        <v>2326407.91</v>
      </c>
      <c r="AK134" s="32">
        <f t="shared" si="16"/>
        <v>-159867.66999999993</v>
      </c>
    </row>
    <row r="135" spans="1:37" x14ac:dyDescent="0.2">
      <c r="A135" s="1" t="s">
        <v>504</v>
      </c>
      <c r="B135" s="1" t="s">
        <v>505</v>
      </c>
      <c r="C135" s="90">
        <v>789</v>
      </c>
      <c r="D135" s="91" t="s">
        <v>1215</v>
      </c>
      <c r="E135" s="279" t="s">
        <v>2195</v>
      </c>
      <c r="F135" s="280">
        <v>88593.45</v>
      </c>
      <c r="G135" s="280">
        <v>0</v>
      </c>
      <c r="H135" s="280">
        <v>13844.7</v>
      </c>
      <c r="J135" s="278">
        <v>354526.96</v>
      </c>
      <c r="K135" s="278">
        <v>49871.02</v>
      </c>
      <c r="M135" s="281">
        <v>18400</v>
      </c>
      <c r="O135" s="281">
        <v>11.98</v>
      </c>
      <c r="R135" s="278">
        <v>1699412.19</v>
      </c>
      <c r="T135" s="282">
        <v>479876.66</v>
      </c>
      <c r="V135" s="282">
        <v>96.33</v>
      </c>
      <c r="W135" s="282">
        <v>852748.5</v>
      </c>
      <c r="X135" s="282">
        <v>25900</v>
      </c>
      <c r="Y135" s="283">
        <v>1004268.5</v>
      </c>
      <c r="AB135" s="283">
        <v>254533.6</v>
      </c>
      <c r="AC135" s="283">
        <v>100791.03999999999</v>
      </c>
      <c r="AF135" s="101">
        <f t="shared" si="17"/>
        <v>102438.15</v>
      </c>
      <c r="AG135" s="37">
        <f t="shared" si="18"/>
        <v>18411.98</v>
      </c>
      <c r="AH135" s="26">
        <f t="shared" si="15"/>
        <v>84026.17</v>
      </c>
      <c r="AI135" s="17">
        <f t="shared" si="19"/>
        <v>1358621.49</v>
      </c>
      <c r="AJ135" s="19">
        <f t="shared" si="20"/>
        <v>1359593.1400000001</v>
      </c>
      <c r="AK135" s="32">
        <f t="shared" si="16"/>
        <v>-971.6500000001397</v>
      </c>
    </row>
    <row r="136" spans="1:37" x14ac:dyDescent="0.2">
      <c r="A136" s="1" t="s">
        <v>508</v>
      </c>
      <c r="B136" s="1" t="s">
        <v>509</v>
      </c>
      <c r="C136" s="90">
        <v>8307</v>
      </c>
      <c r="D136" s="91" t="s">
        <v>1216</v>
      </c>
      <c r="E136" s="279" t="s">
        <v>2133</v>
      </c>
      <c r="F136" s="280">
        <v>959398.74</v>
      </c>
      <c r="G136" s="280">
        <v>0</v>
      </c>
      <c r="H136" s="280">
        <v>129451.2</v>
      </c>
      <c r="J136" s="278">
        <v>804975.64</v>
      </c>
      <c r="K136" s="278">
        <v>32301.15</v>
      </c>
      <c r="O136" s="281">
        <v>92.52</v>
      </c>
      <c r="Q136" s="278">
        <v>5015.3</v>
      </c>
      <c r="R136" s="278">
        <v>3628521.74</v>
      </c>
      <c r="T136" s="282">
        <v>2966615.84</v>
      </c>
      <c r="V136" s="282">
        <v>1353.61</v>
      </c>
      <c r="W136" s="282">
        <v>1575388</v>
      </c>
      <c r="X136" s="282">
        <v>40000</v>
      </c>
      <c r="Y136" s="283">
        <v>2540928</v>
      </c>
      <c r="AB136" s="283">
        <v>1111982.46</v>
      </c>
      <c r="AC136" s="283">
        <v>176443.92</v>
      </c>
      <c r="AD136" s="283">
        <v>1182.3499999999999</v>
      </c>
      <c r="AF136" s="101">
        <f t="shared" si="17"/>
        <v>1088849.94</v>
      </c>
      <c r="AG136" s="37">
        <f t="shared" si="18"/>
        <v>92.52</v>
      </c>
      <c r="AH136" s="26">
        <f t="shared" si="15"/>
        <v>1088757.42</v>
      </c>
      <c r="AI136" s="17">
        <f t="shared" si="19"/>
        <v>4583357.4499999993</v>
      </c>
      <c r="AJ136" s="19">
        <f t="shared" si="20"/>
        <v>3830536.73</v>
      </c>
      <c r="AK136" s="32">
        <f t="shared" si="16"/>
        <v>752820.71999999927</v>
      </c>
    </row>
    <row r="137" spans="1:37" x14ac:dyDescent="0.2">
      <c r="A137" s="1" t="s">
        <v>508</v>
      </c>
      <c r="B137" s="1" t="s">
        <v>509</v>
      </c>
      <c r="C137" s="90">
        <v>4857</v>
      </c>
      <c r="D137" s="91" t="s">
        <v>1217</v>
      </c>
      <c r="E137" s="279" t="s">
        <v>2134</v>
      </c>
      <c r="F137" s="280">
        <v>461058.88</v>
      </c>
      <c r="G137" s="280">
        <v>0</v>
      </c>
      <c r="H137" s="280">
        <v>237696.3</v>
      </c>
      <c r="J137" s="278">
        <v>1110861.42</v>
      </c>
      <c r="K137" s="278">
        <v>10760.68</v>
      </c>
      <c r="O137" s="281">
        <v>30.2</v>
      </c>
      <c r="Q137" s="278">
        <v>232.46</v>
      </c>
      <c r="R137" s="278">
        <v>365872.84</v>
      </c>
      <c r="T137" s="282">
        <v>1757033.92</v>
      </c>
      <c r="U137" s="282">
        <v>1565</v>
      </c>
      <c r="V137" s="282">
        <v>493.28</v>
      </c>
      <c r="W137" s="282">
        <v>1479984</v>
      </c>
      <c r="X137" s="282">
        <v>24000</v>
      </c>
      <c r="Y137" s="283">
        <v>1875430</v>
      </c>
      <c r="AB137" s="283">
        <v>847330.53</v>
      </c>
      <c r="AC137" s="283">
        <v>75219.039999999994</v>
      </c>
      <c r="AD137" s="283">
        <v>967.28</v>
      </c>
      <c r="AF137" s="101">
        <f t="shared" si="17"/>
        <v>698755.17999999993</v>
      </c>
      <c r="AG137" s="37">
        <f t="shared" si="18"/>
        <v>30.2</v>
      </c>
      <c r="AH137" s="26">
        <f t="shared" si="15"/>
        <v>698724.98</v>
      </c>
      <c r="AI137" s="17">
        <f t="shared" si="19"/>
        <v>3263076.2</v>
      </c>
      <c r="AJ137" s="19">
        <f t="shared" si="20"/>
        <v>2798946.85</v>
      </c>
      <c r="AK137" s="32">
        <f t="shared" si="16"/>
        <v>464129.35000000009</v>
      </c>
    </row>
    <row r="138" spans="1:37" x14ac:dyDescent="0.2">
      <c r="A138" s="1" t="s">
        <v>508</v>
      </c>
      <c r="B138" s="1" t="s">
        <v>509</v>
      </c>
      <c r="C138" s="90">
        <v>4343</v>
      </c>
      <c r="D138" s="91" t="s">
        <v>1218</v>
      </c>
      <c r="E138" s="279" t="s">
        <v>2135</v>
      </c>
      <c r="F138" s="280">
        <v>487218.3</v>
      </c>
      <c r="G138" s="280">
        <v>0</v>
      </c>
      <c r="H138" s="280">
        <v>185770.98</v>
      </c>
      <c r="J138" s="278">
        <v>123889.46</v>
      </c>
      <c r="K138" s="278">
        <v>69864</v>
      </c>
      <c r="O138" s="281">
        <v>884</v>
      </c>
      <c r="R138" s="278">
        <v>2122751.4700000002</v>
      </c>
      <c r="T138" s="282">
        <v>1444491.16</v>
      </c>
      <c r="V138" s="282">
        <v>805.07</v>
      </c>
      <c r="W138" s="282">
        <v>1283884</v>
      </c>
      <c r="X138" s="282">
        <v>12000</v>
      </c>
      <c r="Y138" s="283">
        <v>1737236</v>
      </c>
      <c r="AB138" s="283">
        <v>713108.65</v>
      </c>
      <c r="AC138" s="283">
        <v>76241.41</v>
      </c>
      <c r="AD138" s="283">
        <v>1182.3499999999999</v>
      </c>
      <c r="AF138" s="101">
        <f t="shared" si="17"/>
        <v>672989.28</v>
      </c>
      <c r="AG138" s="37">
        <f t="shared" si="18"/>
        <v>884</v>
      </c>
      <c r="AH138" s="26">
        <f t="shared" si="15"/>
        <v>672105.28</v>
      </c>
      <c r="AI138" s="17">
        <f t="shared" si="19"/>
        <v>2741180.23</v>
      </c>
      <c r="AJ138" s="19">
        <f t="shared" si="20"/>
        <v>2527768.41</v>
      </c>
      <c r="AK138" s="32">
        <f t="shared" si="16"/>
        <v>213411.81999999983</v>
      </c>
    </row>
    <row r="139" spans="1:37" x14ac:dyDescent="0.2">
      <c r="A139" s="1" t="s">
        <v>508</v>
      </c>
      <c r="B139" s="1" t="s">
        <v>509</v>
      </c>
      <c r="C139" s="90">
        <v>4628</v>
      </c>
      <c r="D139" s="91" t="s">
        <v>1219</v>
      </c>
      <c r="E139" s="279" t="s">
        <v>2136</v>
      </c>
      <c r="F139" s="280">
        <v>693054.22</v>
      </c>
      <c r="G139" s="280">
        <v>0</v>
      </c>
      <c r="H139" s="280">
        <v>104182.17</v>
      </c>
      <c r="J139" s="278">
        <v>1502114.43</v>
      </c>
      <c r="K139" s="278">
        <v>93146.68</v>
      </c>
      <c r="R139" s="278">
        <v>765116.2</v>
      </c>
      <c r="T139" s="282">
        <v>1725112.39</v>
      </c>
      <c r="V139" s="282">
        <v>626.5</v>
      </c>
      <c r="W139" s="282">
        <v>280476</v>
      </c>
      <c r="Y139" s="283">
        <v>864867</v>
      </c>
      <c r="AB139" s="283">
        <v>591194.94999999995</v>
      </c>
      <c r="AC139" s="283">
        <v>118925.2</v>
      </c>
      <c r="AD139" s="283">
        <v>967.28</v>
      </c>
      <c r="AF139" s="101">
        <f t="shared" si="17"/>
        <v>797236.39</v>
      </c>
      <c r="AG139" s="37">
        <f t="shared" si="18"/>
        <v>0</v>
      </c>
      <c r="AH139" s="26">
        <f t="shared" si="15"/>
        <v>797236.39</v>
      </c>
      <c r="AI139" s="17">
        <f t="shared" si="19"/>
        <v>2006214.89</v>
      </c>
      <c r="AJ139" s="19">
        <f t="shared" si="20"/>
        <v>1575954.43</v>
      </c>
      <c r="AK139" s="32">
        <f t="shared" si="16"/>
        <v>430260.45999999996</v>
      </c>
    </row>
    <row r="140" spans="1:37" x14ac:dyDescent="0.2">
      <c r="A140" s="1" t="s">
        <v>508</v>
      </c>
      <c r="B140" s="1" t="s">
        <v>509</v>
      </c>
      <c r="C140" s="90">
        <v>5183</v>
      </c>
      <c r="D140" s="91" t="s">
        <v>1220</v>
      </c>
      <c r="E140" s="279" t="s">
        <v>2137</v>
      </c>
      <c r="F140" s="280">
        <v>428296.7</v>
      </c>
      <c r="G140" s="280">
        <v>0</v>
      </c>
      <c r="H140" s="280">
        <v>102755.12</v>
      </c>
      <c r="J140" s="278">
        <v>377956.13</v>
      </c>
      <c r="K140" s="278">
        <v>3673.75</v>
      </c>
      <c r="O140" s="281">
        <v>188</v>
      </c>
      <c r="R140" s="278">
        <v>3234091.19</v>
      </c>
      <c r="T140" s="282">
        <v>1956626.79</v>
      </c>
      <c r="V140" s="282">
        <v>543.71</v>
      </c>
      <c r="W140" s="282">
        <v>908292</v>
      </c>
      <c r="X140" s="282">
        <v>24000</v>
      </c>
      <c r="Y140" s="283">
        <v>1423543</v>
      </c>
      <c r="AB140" s="283">
        <v>1175265.77</v>
      </c>
      <c r="AC140" s="283">
        <v>104453.2</v>
      </c>
      <c r="AD140" s="283">
        <v>1182.3499999999999</v>
      </c>
      <c r="AF140" s="101">
        <f t="shared" si="17"/>
        <v>531051.82000000007</v>
      </c>
      <c r="AG140" s="37">
        <f t="shared" si="18"/>
        <v>188</v>
      </c>
      <c r="AH140" s="26">
        <f t="shared" si="15"/>
        <v>530863.82000000007</v>
      </c>
      <c r="AI140" s="17">
        <f t="shared" si="19"/>
        <v>2889462.5</v>
      </c>
      <c r="AJ140" s="19">
        <f t="shared" si="20"/>
        <v>2704444.3200000003</v>
      </c>
      <c r="AK140" s="32">
        <f t="shared" si="16"/>
        <v>185018.1799999997</v>
      </c>
    </row>
    <row r="141" spans="1:37" x14ac:dyDescent="0.2">
      <c r="A141" s="1" t="s">
        <v>508</v>
      </c>
      <c r="B141" s="1" t="s">
        <v>509</v>
      </c>
      <c r="C141" s="90">
        <v>3400</v>
      </c>
      <c r="D141" s="91" t="s">
        <v>1221</v>
      </c>
      <c r="E141" s="279" t="s">
        <v>2138</v>
      </c>
      <c r="F141" s="280">
        <v>854655.81</v>
      </c>
      <c r="G141" s="280">
        <v>0</v>
      </c>
      <c r="H141" s="280">
        <v>131793.44</v>
      </c>
      <c r="J141" s="278">
        <v>195886.17</v>
      </c>
      <c r="K141" s="278">
        <v>123066.43</v>
      </c>
      <c r="O141" s="281">
        <v>61.31</v>
      </c>
      <c r="R141" s="278">
        <v>1809525.85</v>
      </c>
      <c r="T141" s="282">
        <v>1989866.14</v>
      </c>
      <c r="U141" s="282">
        <v>107380</v>
      </c>
      <c r="V141" s="282">
        <v>512.32000000000005</v>
      </c>
      <c r="W141" s="282">
        <v>827864</v>
      </c>
      <c r="X141" s="282">
        <v>12000</v>
      </c>
      <c r="Y141" s="283">
        <v>1328415</v>
      </c>
      <c r="AB141" s="283">
        <v>668191.4</v>
      </c>
      <c r="AC141" s="283">
        <v>65173.760000000002</v>
      </c>
      <c r="AD141" s="283">
        <v>967.28</v>
      </c>
      <c r="AF141" s="101">
        <f t="shared" si="17"/>
        <v>986449.25</v>
      </c>
      <c r="AG141" s="37">
        <f t="shared" si="18"/>
        <v>61.31</v>
      </c>
      <c r="AH141" s="26">
        <f t="shared" si="15"/>
        <v>986387.94</v>
      </c>
      <c r="AI141" s="17">
        <f t="shared" si="19"/>
        <v>2937622.4599999995</v>
      </c>
      <c r="AJ141" s="19">
        <f t="shared" si="20"/>
        <v>2062747.44</v>
      </c>
      <c r="AK141" s="32">
        <f t="shared" si="16"/>
        <v>874875.01999999955</v>
      </c>
    </row>
    <row r="142" spans="1:37" x14ac:dyDescent="0.2">
      <c r="A142" s="1" t="s">
        <v>508</v>
      </c>
      <c r="B142" s="1" t="s">
        <v>509</v>
      </c>
      <c r="C142" s="90">
        <v>7272</v>
      </c>
      <c r="D142" s="91" t="s">
        <v>1222</v>
      </c>
      <c r="E142" s="279" t="s">
        <v>2139</v>
      </c>
      <c r="F142" s="280">
        <v>1144093.45</v>
      </c>
      <c r="G142" s="280">
        <v>0</v>
      </c>
      <c r="H142" s="280">
        <v>27246.39</v>
      </c>
      <c r="J142" s="278">
        <v>1177461.07</v>
      </c>
      <c r="K142" s="278">
        <v>258907.03</v>
      </c>
      <c r="O142" s="281">
        <v>26.16</v>
      </c>
      <c r="R142" s="278">
        <v>1034850.95</v>
      </c>
      <c r="T142" s="282">
        <v>2009099.15</v>
      </c>
      <c r="U142" s="282">
        <v>384400</v>
      </c>
      <c r="V142" s="282">
        <v>779.18</v>
      </c>
      <c r="W142" s="282">
        <v>643608</v>
      </c>
      <c r="X142" s="282">
        <v>12000</v>
      </c>
      <c r="Y142" s="283">
        <v>1158536</v>
      </c>
      <c r="AB142" s="283">
        <v>715634.79</v>
      </c>
      <c r="AC142" s="283">
        <v>153412.78</v>
      </c>
      <c r="AD142" s="283">
        <v>1182.3499999999999</v>
      </c>
      <c r="AF142" s="101">
        <f t="shared" si="17"/>
        <v>1171339.8399999999</v>
      </c>
      <c r="AG142" s="37">
        <f t="shared" si="18"/>
        <v>26.16</v>
      </c>
      <c r="AH142" s="26">
        <f t="shared" si="15"/>
        <v>1171313.68</v>
      </c>
      <c r="AI142" s="17">
        <f t="shared" si="19"/>
        <v>3049886.33</v>
      </c>
      <c r="AJ142" s="19">
        <f t="shared" si="20"/>
        <v>2028765.9200000002</v>
      </c>
      <c r="AK142" s="32">
        <f t="shared" si="16"/>
        <v>1021120.4099999999</v>
      </c>
    </row>
    <row r="143" spans="1:37" x14ac:dyDescent="0.2">
      <c r="A143" s="1" t="s">
        <v>508</v>
      </c>
      <c r="B143" s="1" t="s">
        <v>509</v>
      </c>
      <c r="C143" s="90">
        <v>4130</v>
      </c>
      <c r="D143" s="91" t="s">
        <v>1223</v>
      </c>
      <c r="E143" s="279" t="s">
        <v>2140</v>
      </c>
      <c r="F143" s="280">
        <v>557835.89</v>
      </c>
      <c r="G143" s="280">
        <v>0</v>
      </c>
      <c r="H143" s="280">
        <v>20537.560000000001</v>
      </c>
      <c r="J143" s="278">
        <v>213277.79</v>
      </c>
      <c r="K143" s="278">
        <v>157143.53</v>
      </c>
      <c r="O143" s="281">
        <v>0</v>
      </c>
      <c r="R143" s="278">
        <v>1778360.15</v>
      </c>
      <c r="T143" s="282">
        <v>2276959.4700000002</v>
      </c>
      <c r="U143" s="282">
        <v>18016</v>
      </c>
      <c r="V143" s="282">
        <v>849.5</v>
      </c>
      <c r="W143" s="282">
        <v>698908</v>
      </c>
      <c r="X143" s="282">
        <v>12000</v>
      </c>
      <c r="Y143" s="283">
        <v>1296748</v>
      </c>
      <c r="AB143" s="283">
        <v>1151280.98</v>
      </c>
      <c r="AC143" s="283">
        <v>125317.46</v>
      </c>
      <c r="AD143" s="283">
        <v>1182.3499999999999</v>
      </c>
      <c r="AF143" s="101">
        <f t="shared" si="17"/>
        <v>578373.45000000007</v>
      </c>
      <c r="AG143" s="37">
        <f t="shared" si="18"/>
        <v>0</v>
      </c>
      <c r="AH143" s="26">
        <f t="shared" si="15"/>
        <v>578373.45000000007</v>
      </c>
      <c r="AI143" s="17">
        <f t="shared" si="19"/>
        <v>3006732.97</v>
      </c>
      <c r="AJ143" s="19">
        <f t="shared" si="20"/>
        <v>2574528.79</v>
      </c>
      <c r="AK143" s="32">
        <f t="shared" si="16"/>
        <v>432204.18000000017</v>
      </c>
    </row>
    <row r="144" spans="1:37" x14ac:dyDescent="0.2">
      <c r="A144" s="1" t="s">
        <v>508</v>
      </c>
      <c r="B144" s="1" t="s">
        <v>509</v>
      </c>
      <c r="C144" s="90">
        <v>3177</v>
      </c>
      <c r="D144" s="91" t="s">
        <v>1224</v>
      </c>
      <c r="E144" s="279" t="s">
        <v>2141</v>
      </c>
      <c r="F144" s="280">
        <v>911990.07</v>
      </c>
      <c r="G144" s="280">
        <v>0</v>
      </c>
      <c r="H144" s="280">
        <v>84079.93</v>
      </c>
      <c r="J144" s="278">
        <v>430375.33</v>
      </c>
      <c r="K144" s="278">
        <v>35588.519999999997</v>
      </c>
      <c r="O144" s="281">
        <v>824.25</v>
      </c>
      <c r="R144" s="278">
        <v>2463401.71</v>
      </c>
      <c r="T144" s="282">
        <v>1838389.22</v>
      </c>
      <c r="W144" s="282">
        <v>1066576</v>
      </c>
      <c r="X144" s="282">
        <v>12000</v>
      </c>
      <c r="Y144" s="283">
        <v>1525252</v>
      </c>
      <c r="AB144" s="283">
        <v>514352.21</v>
      </c>
      <c r="AC144" s="283">
        <v>104804.17</v>
      </c>
      <c r="AD144" s="283">
        <v>967.28</v>
      </c>
      <c r="AF144" s="101">
        <f t="shared" si="17"/>
        <v>996070</v>
      </c>
      <c r="AG144" s="37">
        <f t="shared" si="18"/>
        <v>824.25</v>
      </c>
      <c r="AH144" s="26">
        <f t="shared" si="15"/>
        <v>995245.75</v>
      </c>
      <c r="AI144" s="17">
        <f t="shared" si="19"/>
        <v>2916965.2199999997</v>
      </c>
      <c r="AJ144" s="19">
        <f t="shared" si="20"/>
        <v>2145375.6599999997</v>
      </c>
      <c r="AK144" s="32">
        <f t="shared" si="16"/>
        <v>771589.56</v>
      </c>
    </row>
    <row r="145" spans="1:37" x14ac:dyDescent="0.2">
      <c r="A145" s="1" t="s">
        <v>508</v>
      </c>
      <c r="B145" s="1" t="s">
        <v>509</v>
      </c>
      <c r="C145" s="90">
        <v>5043</v>
      </c>
      <c r="D145" s="91" t="s">
        <v>1225</v>
      </c>
      <c r="E145" s="279" t="s">
        <v>2142</v>
      </c>
      <c r="F145" s="280">
        <v>497543.39</v>
      </c>
      <c r="G145" s="280">
        <v>9375</v>
      </c>
      <c r="H145" s="280">
        <v>85093.1</v>
      </c>
      <c r="J145" s="278">
        <v>84778.94</v>
      </c>
      <c r="K145" s="278">
        <v>37747.339999999997</v>
      </c>
      <c r="R145" s="278">
        <v>1748544.54</v>
      </c>
      <c r="T145" s="282">
        <v>2399264.66</v>
      </c>
      <c r="V145" s="282">
        <v>511.16</v>
      </c>
      <c r="W145" s="282">
        <v>1177276</v>
      </c>
      <c r="Y145" s="283">
        <v>1967402</v>
      </c>
      <c r="AB145" s="283">
        <v>920413.55</v>
      </c>
      <c r="AC145" s="283">
        <v>73635.16</v>
      </c>
      <c r="AD145" s="283">
        <v>1182.3499999999999</v>
      </c>
      <c r="AF145" s="101">
        <f t="shared" si="17"/>
        <v>592011.49</v>
      </c>
      <c r="AG145" s="37">
        <f t="shared" si="18"/>
        <v>0</v>
      </c>
      <c r="AH145" s="26">
        <f t="shared" si="15"/>
        <v>592011.49</v>
      </c>
      <c r="AI145" s="17">
        <f t="shared" si="19"/>
        <v>3577051.8200000003</v>
      </c>
      <c r="AJ145" s="19">
        <f t="shared" si="20"/>
        <v>2962633.06</v>
      </c>
      <c r="AK145" s="32">
        <f t="shared" si="16"/>
        <v>614418.76000000024</v>
      </c>
    </row>
    <row r="146" spans="1:37" x14ac:dyDescent="0.2">
      <c r="A146" s="1" t="s">
        <v>508</v>
      </c>
      <c r="B146" s="1" t="s">
        <v>509</v>
      </c>
      <c r="C146" s="90">
        <v>4781</v>
      </c>
      <c r="D146" s="91" t="s">
        <v>1226</v>
      </c>
      <c r="E146" s="279" t="s">
        <v>2143</v>
      </c>
      <c r="F146" s="280">
        <v>562509.56999999995</v>
      </c>
      <c r="G146" s="280">
        <v>12500</v>
      </c>
      <c r="H146" s="280">
        <v>117087.24</v>
      </c>
      <c r="J146" s="278">
        <v>1355621.6</v>
      </c>
      <c r="K146" s="278">
        <v>121091.14</v>
      </c>
      <c r="O146" s="281">
        <v>338.8</v>
      </c>
      <c r="Q146" s="278">
        <v>4381.12</v>
      </c>
      <c r="R146" s="278">
        <v>577706.88</v>
      </c>
      <c r="T146" s="282">
        <v>2010987.28</v>
      </c>
      <c r="V146" s="282">
        <v>731.89</v>
      </c>
      <c r="W146" s="282">
        <v>1380652</v>
      </c>
      <c r="X146" s="282">
        <v>20000</v>
      </c>
      <c r="Y146" s="283">
        <v>1953417</v>
      </c>
      <c r="AB146" s="283">
        <v>825297.77</v>
      </c>
      <c r="AC146" s="283">
        <v>113818.16</v>
      </c>
      <c r="AD146" s="283">
        <v>967.28</v>
      </c>
      <c r="AF146" s="101">
        <f t="shared" si="17"/>
        <v>692096.80999999994</v>
      </c>
      <c r="AG146" s="37">
        <f t="shared" si="18"/>
        <v>338.8</v>
      </c>
      <c r="AH146" s="26">
        <f t="shared" si="15"/>
        <v>691758.00999999989</v>
      </c>
      <c r="AI146" s="17">
        <f t="shared" si="19"/>
        <v>3412371.17</v>
      </c>
      <c r="AJ146" s="19">
        <f t="shared" si="20"/>
        <v>2893500.21</v>
      </c>
      <c r="AK146" s="32">
        <f t="shared" si="16"/>
        <v>518870.95999999996</v>
      </c>
    </row>
    <row r="147" spans="1:37" x14ac:dyDescent="0.2">
      <c r="A147" s="1" t="s">
        <v>508</v>
      </c>
      <c r="B147" s="1" t="s">
        <v>509</v>
      </c>
      <c r="C147" s="90">
        <v>7022</v>
      </c>
      <c r="D147" s="91" t="s">
        <v>1227</v>
      </c>
      <c r="E147" s="279" t="s">
        <v>2144</v>
      </c>
      <c r="F147" s="280">
        <v>868014.12</v>
      </c>
      <c r="G147" s="280">
        <v>20000</v>
      </c>
      <c r="H147" s="280">
        <v>310147.26</v>
      </c>
      <c r="J147" s="278">
        <v>34248.660000000003</v>
      </c>
      <c r="K147" s="278">
        <v>138776.06</v>
      </c>
      <c r="O147" s="281">
        <v>967.48</v>
      </c>
      <c r="R147" s="278">
        <v>3628551.99</v>
      </c>
      <c r="T147" s="282">
        <v>2546224.91</v>
      </c>
      <c r="V147" s="282">
        <v>833.7</v>
      </c>
      <c r="W147" s="282">
        <v>643860</v>
      </c>
      <c r="X147" s="282">
        <v>12023.75</v>
      </c>
      <c r="Y147" s="283">
        <v>1140325</v>
      </c>
      <c r="AB147" s="283">
        <v>963031.63</v>
      </c>
      <c r="AC147" s="283">
        <v>123854.63</v>
      </c>
      <c r="AD147" s="283">
        <v>1182.3499999999999</v>
      </c>
      <c r="AF147" s="101">
        <f t="shared" si="17"/>
        <v>1198161.3799999999</v>
      </c>
      <c r="AG147" s="37">
        <f t="shared" si="18"/>
        <v>967.48</v>
      </c>
      <c r="AH147" s="26">
        <f t="shared" si="15"/>
        <v>1197193.8999999999</v>
      </c>
      <c r="AI147" s="17">
        <f t="shared" si="19"/>
        <v>3202942.3600000003</v>
      </c>
      <c r="AJ147" s="19">
        <f t="shared" si="20"/>
        <v>2228393.61</v>
      </c>
      <c r="AK147" s="32">
        <f t="shared" si="16"/>
        <v>974548.75000000047</v>
      </c>
    </row>
    <row r="148" spans="1:37" x14ac:dyDescent="0.2">
      <c r="A148" s="1" t="s">
        <v>508</v>
      </c>
      <c r="B148" s="1" t="s">
        <v>509</v>
      </c>
      <c r="C148" s="90">
        <v>5099</v>
      </c>
      <c r="D148" s="91" t="s">
        <v>1228</v>
      </c>
      <c r="E148" s="279" t="s">
        <v>2145</v>
      </c>
      <c r="F148" s="280">
        <v>705035.43</v>
      </c>
      <c r="G148" s="280">
        <v>10500</v>
      </c>
      <c r="H148" s="280">
        <v>135903.45000000001</v>
      </c>
      <c r="J148" s="278">
        <v>359164.98</v>
      </c>
      <c r="K148" s="278">
        <v>66077.11</v>
      </c>
      <c r="R148" s="278">
        <v>2252597.11</v>
      </c>
      <c r="T148" s="282">
        <v>1650880.83</v>
      </c>
      <c r="U148" s="282">
        <v>63400</v>
      </c>
      <c r="V148" s="282">
        <v>838.63</v>
      </c>
      <c r="W148" s="282">
        <v>1086484</v>
      </c>
      <c r="X148" s="282">
        <v>24000</v>
      </c>
      <c r="Y148" s="283">
        <v>1536570</v>
      </c>
      <c r="AB148" s="283">
        <v>650597.23</v>
      </c>
      <c r="AC148" s="283">
        <v>149664.48000000001</v>
      </c>
      <c r="AD148" s="283">
        <v>967.28</v>
      </c>
      <c r="AF148" s="101">
        <f t="shared" si="17"/>
        <v>851438.88000000012</v>
      </c>
      <c r="AG148" s="37">
        <f t="shared" si="18"/>
        <v>0</v>
      </c>
      <c r="AH148" s="26">
        <f t="shared" si="15"/>
        <v>851438.88000000012</v>
      </c>
      <c r="AI148" s="17">
        <f t="shared" si="19"/>
        <v>2825603.46</v>
      </c>
      <c r="AJ148" s="19">
        <f t="shared" si="20"/>
        <v>2337798.9899999998</v>
      </c>
      <c r="AK148" s="32">
        <f t="shared" si="16"/>
        <v>487804.4700000002</v>
      </c>
    </row>
    <row r="149" spans="1:37" x14ac:dyDescent="0.2">
      <c r="A149" s="1" t="s">
        <v>508</v>
      </c>
      <c r="B149" s="1" t="s">
        <v>509</v>
      </c>
      <c r="C149" s="90">
        <v>2341</v>
      </c>
      <c r="D149" s="91" t="s">
        <v>1229</v>
      </c>
      <c r="E149" s="279" t="s">
        <v>2146</v>
      </c>
      <c r="F149" s="280">
        <v>427805.16</v>
      </c>
      <c r="G149" s="280">
        <v>0</v>
      </c>
      <c r="H149" s="280">
        <v>43695.03</v>
      </c>
      <c r="J149" s="278">
        <v>1533703.05</v>
      </c>
      <c r="K149" s="278">
        <v>71842.17</v>
      </c>
      <c r="R149" s="278">
        <v>605433.22</v>
      </c>
      <c r="T149" s="282">
        <v>1185478.8799999999</v>
      </c>
      <c r="U149" s="282">
        <v>13000</v>
      </c>
      <c r="V149" s="282">
        <v>366.27</v>
      </c>
      <c r="W149" s="282">
        <v>357672</v>
      </c>
      <c r="Y149" s="283">
        <v>634160</v>
      </c>
      <c r="AB149" s="283">
        <v>461327.65</v>
      </c>
      <c r="AC149" s="283">
        <v>147154.32</v>
      </c>
      <c r="AD149" s="283">
        <v>967.28</v>
      </c>
      <c r="AF149" s="101">
        <f t="shared" si="17"/>
        <v>471500.18999999994</v>
      </c>
      <c r="AG149" s="37">
        <f t="shared" si="18"/>
        <v>0</v>
      </c>
      <c r="AH149" s="26">
        <f t="shared" si="15"/>
        <v>471500.18999999994</v>
      </c>
      <c r="AI149" s="17">
        <f t="shared" si="19"/>
        <v>1556517.15</v>
      </c>
      <c r="AJ149" s="19">
        <f t="shared" si="20"/>
        <v>1243609.25</v>
      </c>
      <c r="AK149" s="32">
        <f t="shared" si="16"/>
        <v>312907.89999999991</v>
      </c>
    </row>
    <row r="150" spans="1:37" x14ac:dyDescent="0.2">
      <c r="A150" s="1" t="s">
        <v>508</v>
      </c>
      <c r="B150" s="1" t="s">
        <v>509</v>
      </c>
      <c r="C150" s="90">
        <v>1923</v>
      </c>
      <c r="D150" s="91" t="s">
        <v>1230</v>
      </c>
      <c r="E150" s="279" t="s">
        <v>2147</v>
      </c>
      <c r="F150" s="280">
        <v>888646.45</v>
      </c>
      <c r="G150" s="280">
        <v>17780</v>
      </c>
      <c r="H150" s="280">
        <v>83167.210000000006</v>
      </c>
      <c r="J150" s="278">
        <v>1082380.04</v>
      </c>
      <c r="K150" s="278">
        <v>35341.379999999997</v>
      </c>
      <c r="R150" s="278">
        <v>698047.3</v>
      </c>
      <c r="T150" s="282">
        <v>1460388.58</v>
      </c>
      <c r="U150" s="282">
        <v>17780</v>
      </c>
      <c r="V150" s="282">
        <v>483.31</v>
      </c>
      <c r="W150" s="282">
        <v>1016852</v>
      </c>
      <c r="X150" s="282">
        <v>24000</v>
      </c>
      <c r="Y150" s="283">
        <v>1275919</v>
      </c>
      <c r="AB150" s="283">
        <v>369562.34</v>
      </c>
      <c r="AC150" s="283">
        <v>97031.44</v>
      </c>
      <c r="AD150" s="283">
        <v>1182.3499999999999</v>
      </c>
      <c r="AF150" s="101">
        <f t="shared" si="17"/>
        <v>989593.65999999992</v>
      </c>
      <c r="AG150" s="37">
        <f t="shared" si="18"/>
        <v>0</v>
      </c>
      <c r="AH150" s="26">
        <f t="shared" si="15"/>
        <v>989593.65999999992</v>
      </c>
      <c r="AI150" s="17">
        <f t="shared" si="19"/>
        <v>2519503.89</v>
      </c>
      <c r="AJ150" s="19">
        <f t="shared" si="20"/>
        <v>1743695.1300000001</v>
      </c>
      <c r="AK150" s="32">
        <f t="shared" si="16"/>
        <v>775808.76</v>
      </c>
    </row>
    <row r="151" spans="1:37" x14ac:dyDescent="0.2">
      <c r="A151" s="1" t="s">
        <v>508</v>
      </c>
      <c r="B151" s="1" t="s">
        <v>509</v>
      </c>
      <c r="C151" s="90">
        <v>1617</v>
      </c>
      <c r="D151" s="91" t="s">
        <v>1231</v>
      </c>
      <c r="E151" s="279" t="s">
        <v>2148</v>
      </c>
      <c r="F151" s="280">
        <v>416112.76</v>
      </c>
      <c r="G151" s="280">
        <v>0</v>
      </c>
      <c r="H151" s="280">
        <v>51688.42</v>
      </c>
      <c r="J151" s="278">
        <v>1091913.3400000001</v>
      </c>
      <c r="K151" s="278">
        <v>79007.69</v>
      </c>
      <c r="O151" s="281">
        <v>850.33</v>
      </c>
      <c r="R151" s="278">
        <v>399608.02</v>
      </c>
      <c r="T151" s="282">
        <v>934820.2</v>
      </c>
      <c r="U151" s="282">
        <v>50000</v>
      </c>
      <c r="V151" s="282">
        <v>243.55</v>
      </c>
      <c r="W151" s="282">
        <v>261240</v>
      </c>
      <c r="X151" s="282">
        <v>24000</v>
      </c>
      <c r="Y151" s="283">
        <v>531939</v>
      </c>
      <c r="AB151" s="283">
        <v>372008.13</v>
      </c>
      <c r="AC151" s="283">
        <v>88941.31</v>
      </c>
      <c r="AD151" s="283">
        <v>967.28</v>
      </c>
      <c r="AF151" s="101">
        <f t="shared" si="17"/>
        <v>467801.18</v>
      </c>
      <c r="AG151" s="37">
        <f t="shared" si="18"/>
        <v>850.33</v>
      </c>
      <c r="AH151" s="26">
        <f t="shared" ref="AH151:AH192" si="21">AF151-AG151</f>
        <v>466950.85</v>
      </c>
      <c r="AI151" s="17">
        <f t="shared" si="19"/>
        <v>1270303.75</v>
      </c>
      <c r="AJ151" s="19">
        <f t="shared" si="20"/>
        <v>993855.72</v>
      </c>
      <c r="AK151" s="32">
        <f t="shared" si="16"/>
        <v>276448.03000000003</v>
      </c>
    </row>
    <row r="152" spans="1:37" x14ac:dyDescent="0.2">
      <c r="A152" s="1" t="s">
        <v>508</v>
      </c>
      <c r="B152" s="1" t="s">
        <v>509</v>
      </c>
      <c r="C152" s="90">
        <v>1689</v>
      </c>
      <c r="D152" s="91" t="s">
        <v>1232</v>
      </c>
      <c r="E152" s="279" t="s">
        <v>2149</v>
      </c>
      <c r="F152" s="280">
        <v>421986.43</v>
      </c>
      <c r="G152" s="280">
        <v>0</v>
      </c>
      <c r="H152" s="280">
        <v>78869.61</v>
      </c>
      <c r="J152" s="278">
        <v>78148.45</v>
      </c>
      <c r="K152" s="278">
        <v>114585.89</v>
      </c>
      <c r="O152" s="281">
        <v>0</v>
      </c>
      <c r="R152" s="278">
        <v>1677902.08</v>
      </c>
      <c r="T152" s="282">
        <v>1541021.95</v>
      </c>
      <c r="U152" s="282">
        <v>85000</v>
      </c>
      <c r="V152" s="282">
        <v>250.94</v>
      </c>
      <c r="W152" s="282">
        <v>537348</v>
      </c>
      <c r="X152" s="282">
        <v>12000</v>
      </c>
      <c r="Y152" s="283">
        <v>1173348</v>
      </c>
      <c r="AB152" s="283">
        <v>443122.49</v>
      </c>
      <c r="AC152" s="283">
        <v>75843.92</v>
      </c>
      <c r="AD152" s="283">
        <v>2382.35</v>
      </c>
      <c r="AF152" s="101">
        <f t="shared" si="17"/>
        <v>500856.04</v>
      </c>
      <c r="AG152" s="37">
        <f t="shared" si="18"/>
        <v>0</v>
      </c>
      <c r="AH152" s="26">
        <f t="shared" si="21"/>
        <v>500856.04</v>
      </c>
      <c r="AI152" s="17">
        <f t="shared" si="19"/>
        <v>2175620.8899999997</v>
      </c>
      <c r="AJ152" s="19">
        <f t="shared" si="20"/>
        <v>1694696.76</v>
      </c>
      <c r="AK152" s="32">
        <f t="shared" si="16"/>
        <v>480924.12999999966</v>
      </c>
    </row>
    <row r="153" spans="1:37" x14ac:dyDescent="0.2">
      <c r="A153" s="1" t="s">
        <v>508</v>
      </c>
      <c r="B153" s="1" t="s">
        <v>509</v>
      </c>
      <c r="C153" s="90">
        <v>4089</v>
      </c>
      <c r="D153" s="91" t="s">
        <v>1233</v>
      </c>
      <c r="E153" s="279" t="s">
        <v>2150</v>
      </c>
      <c r="F153" s="280">
        <v>471971.23</v>
      </c>
      <c r="G153" s="280">
        <v>0</v>
      </c>
      <c r="H153" s="280">
        <v>105912.8</v>
      </c>
      <c r="J153" s="278">
        <v>760843.17</v>
      </c>
      <c r="K153" s="278">
        <v>96909.79</v>
      </c>
      <c r="R153" s="278">
        <v>511906.95</v>
      </c>
      <c r="T153" s="282">
        <v>1922706.11</v>
      </c>
      <c r="U153" s="282">
        <v>71200</v>
      </c>
      <c r="V153" s="282">
        <v>508.74</v>
      </c>
      <c r="W153" s="282">
        <v>1357784</v>
      </c>
      <c r="X153" s="282">
        <v>36000</v>
      </c>
      <c r="Y153" s="283">
        <v>2040380</v>
      </c>
      <c r="AB153" s="283">
        <v>813033.82</v>
      </c>
      <c r="AC153" s="283">
        <v>104239.25</v>
      </c>
      <c r="AD153" s="283">
        <v>1182.3499999999999</v>
      </c>
      <c r="AF153" s="101">
        <f t="shared" si="17"/>
        <v>577884.03</v>
      </c>
      <c r="AG153" s="37">
        <f t="shared" si="18"/>
        <v>0</v>
      </c>
      <c r="AH153" s="26">
        <f t="shared" si="21"/>
        <v>577884.03</v>
      </c>
      <c r="AI153" s="17">
        <f t="shared" si="19"/>
        <v>3388198.85</v>
      </c>
      <c r="AJ153" s="19">
        <f t="shared" si="20"/>
        <v>2958835.42</v>
      </c>
      <c r="AK153" s="32">
        <f t="shared" si="16"/>
        <v>429363.43000000017</v>
      </c>
    </row>
    <row r="154" spans="1:37" x14ac:dyDescent="0.2">
      <c r="A154" s="1" t="s">
        <v>508</v>
      </c>
      <c r="B154" s="1" t="s">
        <v>509</v>
      </c>
      <c r="C154" s="90">
        <v>5940</v>
      </c>
      <c r="D154" s="91" t="s">
        <v>1234</v>
      </c>
      <c r="E154" s="279" t="s">
        <v>2151</v>
      </c>
      <c r="F154" s="280">
        <v>1065520.8899999999</v>
      </c>
      <c r="G154" s="280">
        <v>0</v>
      </c>
      <c r="H154" s="280">
        <v>86154.96</v>
      </c>
      <c r="J154" s="278">
        <v>709958.67</v>
      </c>
      <c r="K154" s="278">
        <v>143877.17000000001</v>
      </c>
      <c r="O154" s="281">
        <v>111.5</v>
      </c>
      <c r="R154" s="278">
        <v>3252587.34</v>
      </c>
      <c r="T154" s="282">
        <v>1778856.36</v>
      </c>
      <c r="U154" s="282">
        <v>161500</v>
      </c>
      <c r="V154" s="282">
        <v>1046.2</v>
      </c>
      <c r="W154" s="282">
        <v>996452</v>
      </c>
      <c r="X154" s="282">
        <v>24000</v>
      </c>
      <c r="Y154" s="283">
        <v>1418647</v>
      </c>
      <c r="AB154" s="283">
        <v>827357</v>
      </c>
      <c r="AC154" s="283">
        <v>170084.56</v>
      </c>
      <c r="AD154" s="283">
        <v>967.28</v>
      </c>
      <c r="AF154" s="101">
        <f t="shared" si="17"/>
        <v>1151675.8499999999</v>
      </c>
      <c r="AG154" s="37">
        <f t="shared" si="18"/>
        <v>111.5</v>
      </c>
      <c r="AH154" s="26">
        <f t="shared" si="21"/>
        <v>1151564.3499999999</v>
      </c>
      <c r="AI154" s="17">
        <f t="shared" si="19"/>
        <v>2961854.56</v>
      </c>
      <c r="AJ154" s="19">
        <f t="shared" si="20"/>
        <v>2417055.84</v>
      </c>
      <c r="AK154" s="32">
        <f t="shared" si="16"/>
        <v>544798.7200000002</v>
      </c>
    </row>
    <row r="155" spans="1:37" x14ac:dyDescent="0.2">
      <c r="A155" s="1" t="s">
        <v>508</v>
      </c>
      <c r="B155" s="1" t="s">
        <v>509</v>
      </c>
      <c r="C155" s="90">
        <v>3290</v>
      </c>
      <c r="D155" s="91" t="s">
        <v>1235</v>
      </c>
      <c r="E155" s="279" t="s">
        <v>2196</v>
      </c>
      <c r="F155" s="280">
        <v>614316.65</v>
      </c>
      <c r="G155" s="280">
        <v>0</v>
      </c>
      <c r="H155" s="280">
        <v>132102.39999999999</v>
      </c>
      <c r="J155" s="278">
        <v>1533876.75</v>
      </c>
      <c r="K155" s="278">
        <v>30054.959999999999</v>
      </c>
      <c r="R155" s="278">
        <v>2705484.32</v>
      </c>
      <c r="T155" s="282">
        <v>1456823.23</v>
      </c>
      <c r="V155" s="282">
        <v>1306.8</v>
      </c>
      <c r="W155" s="282">
        <v>892036</v>
      </c>
      <c r="X155" s="282">
        <v>12000</v>
      </c>
      <c r="Y155" s="283">
        <v>1434541</v>
      </c>
      <c r="AB155" s="283">
        <v>691024.05</v>
      </c>
      <c r="AC155" s="283">
        <v>101395.49</v>
      </c>
      <c r="AD155" s="283">
        <v>967.28</v>
      </c>
      <c r="AF155" s="101">
        <f t="shared" si="17"/>
        <v>746419.05</v>
      </c>
      <c r="AG155" s="37">
        <f t="shared" si="18"/>
        <v>0</v>
      </c>
      <c r="AH155" s="26">
        <f t="shared" si="21"/>
        <v>746419.05</v>
      </c>
      <c r="AI155" s="17">
        <f t="shared" si="19"/>
        <v>2362166.0300000003</v>
      </c>
      <c r="AJ155" s="19">
        <f t="shared" si="20"/>
        <v>2227927.8199999998</v>
      </c>
      <c r="AK155" s="32">
        <f t="shared" si="16"/>
        <v>134238.21000000043</v>
      </c>
    </row>
    <row r="156" spans="1:37" x14ac:dyDescent="0.2">
      <c r="A156" s="1" t="s">
        <v>512</v>
      </c>
      <c r="B156" s="1" t="s">
        <v>513</v>
      </c>
      <c r="C156" s="90">
        <v>3875</v>
      </c>
      <c r="D156" s="91" t="s">
        <v>1236</v>
      </c>
      <c r="E156" s="279" t="s">
        <v>2152</v>
      </c>
      <c r="F156" s="280">
        <v>724687.75</v>
      </c>
      <c r="G156" s="280">
        <v>0</v>
      </c>
      <c r="H156" s="280">
        <v>65676.28</v>
      </c>
      <c r="J156" s="278">
        <v>664132.72</v>
      </c>
      <c r="K156" s="278">
        <v>644970.05000000005</v>
      </c>
      <c r="M156" s="281">
        <v>17932.5</v>
      </c>
      <c r="Q156" s="278">
        <v>3450.4</v>
      </c>
      <c r="R156" s="278">
        <v>1733406.94</v>
      </c>
      <c r="T156" s="282">
        <v>1034854.62</v>
      </c>
      <c r="U156" s="282">
        <v>370000</v>
      </c>
      <c r="V156" s="282">
        <v>397.21</v>
      </c>
      <c r="W156" s="282">
        <v>1294080</v>
      </c>
      <c r="X156" s="282">
        <v>350</v>
      </c>
      <c r="Y156" s="283">
        <v>1547760</v>
      </c>
      <c r="AB156" s="283">
        <v>463315.72</v>
      </c>
      <c r="AC156" s="283">
        <v>229194.26</v>
      </c>
      <c r="AF156" s="101">
        <f t="shared" si="17"/>
        <v>790364.03</v>
      </c>
      <c r="AG156" s="37">
        <f t="shared" si="18"/>
        <v>17932.5</v>
      </c>
      <c r="AH156" s="26">
        <f t="shared" si="21"/>
        <v>772431.53</v>
      </c>
      <c r="AI156" s="17">
        <f t="shared" si="19"/>
        <v>2699681.83</v>
      </c>
      <c r="AJ156" s="19">
        <f t="shared" si="20"/>
        <v>2240269.98</v>
      </c>
      <c r="AK156" s="32">
        <f t="shared" si="16"/>
        <v>459411.85000000009</v>
      </c>
    </row>
    <row r="157" spans="1:37" x14ac:dyDescent="0.2">
      <c r="A157" s="1" t="s">
        <v>512</v>
      </c>
      <c r="B157" s="1" t="s">
        <v>513</v>
      </c>
      <c r="C157" s="90">
        <v>4209</v>
      </c>
      <c r="D157" s="91" t="s">
        <v>1237</v>
      </c>
      <c r="E157" s="279" t="s">
        <v>2153</v>
      </c>
      <c r="F157" s="280">
        <v>524590.42000000004</v>
      </c>
      <c r="G157" s="280">
        <v>0</v>
      </c>
      <c r="H157" s="280">
        <v>36605.550000000003</v>
      </c>
      <c r="J157" s="278">
        <v>357983.32</v>
      </c>
      <c r="K157" s="278">
        <v>28249.1</v>
      </c>
      <c r="M157" s="281">
        <v>15412.5</v>
      </c>
      <c r="Q157" s="278">
        <v>-12995.5</v>
      </c>
      <c r="R157" s="278">
        <v>1890457.72</v>
      </c>
      <c r="T157" s="282">
        <v>836599.62</v>
      </c>
      <c r="U157" s="282">
        <v>135000</v>
      </c>
      <c r="V157" s="282">
        <v>370.48</v>
      </c>
      <c r="W157" s="282">
        <v>452000</v>
      </c>
      <c r="Y157" s="283">
        <v>631001</v>
      </c>
      <c r="AB157" s="283">
        <v>347806.59</v>
      </c>
      <c r="AC157" s="283">
        <v>101876.25</v>
      </c>
      <c r="AD157" s="283">
        <v>16200</v>
      </c>
      <c r="AF157" s="101">
        <f t="shared" si="17"/>
        <v>561195.97000000009</v>
      </c>
      <c r="AG157" s="37">
        <f t="shared" si="18"/>
        <v>15412.5</v>
      </c>
      <c r="AH157" s="26">
        <f t="shared" si="21"/>
        <v>545783.47000000009</v>
      </c>
      <c r="AI157" s="17">
        <f t="shared" si="19"/>
        <v>1423970.1</v>
      </c>
      <c r="AJ157" s="19">
        <f t="shared" si="20"/>
        <v>1096883.8400000001</v>
      </c>
      <c r="AK157" s="32">
        <f t="shared" si="16"/>
        <v>327086.26</v>
      </c>
    </row>
    <row r="158" spans="1:37" x14ac:dyDescent="0.2">
      <c r="A158" s="1" t="s">
        <v>512</v>
      </c>
      <c r="B158" s="1" t="s">
        <v>513</v>
      </c>
      <c r="C158" s="90">
        <v>5209</v>
      </c>
      <c r="D158" s="91" t="s">
        <v>1238</v>
      </c>
      <c r="E158" s="279" t="s">
        <v>2154</v>
      </c>
      <c r="F158" s="280">
        <v>984298.08</v>
      </c>
      <c r="G158" s="280">
        <v>0</v>
      </c>
      <c r="H158" s="280">
        <v>88525.32</v>
      </c>
      <c r="J158" s="278">
        <v>2360223.3199999998</v>
      </c>
      <c r="K158" s="278">
        <v>39454.1</v>
      </c>
      <c r="M158" s="281">
        <v>19972.5</v>
      </c>
      <c r="Q158" s="278">
        <v>1642</v>
      </c>
      <c r="R158" s="278">
        <v>715300.29</v>
      </c>
      <c r="T158" s="282">
        <v>1214553.79</v>
      </c>
      <c r="U158" s="282">
        <v>163020</v>
      </c>
      <c r="V158" s="282">
        <v>836.63</v>
      </c>
      <c r="W158" s="282">
        <v>830880</v>
      </c>
      <c r="Y158" s="283">
        <v>1110730</v>
      </c>
      <c r="AB158" s="283">
        <v>485969.11</v>
      </c>
      <c r="AC158" s="283">
        <v>187281.7</v>
      </c>
      <c r="AD158" s="283">
        <v>2.1</v>
      </c>
      <c r="AF158" s="101">
        <f t="shared" si="17"/>
        <v>1072823.3999999999</v>
      </c>
      <c r="AG158" s="37">
        <f t="shared" si="18"/>
        <v>19972.5</v>
      </c>
      <c r="AH158" s="26">
        <f t="shared" si="21"/>
        <v>1052850.8999999999</v>
      </c>
      <c r="AI158" s="17">
        <f t="shared" si="19"/>
        <v>2209290.42</v>
      </c>
      <c r="AJ158" s="19">
        <f t="shared" si="20"/>
        <v>1783982.91</v>
      </c>
      <c r="AK158" s="32">
        <f t="shared" si="16"/>
        <v>425307.51</v>
      </c>
    </row>
    <row r="159" spans="1:37" x14ac:dyDescent="0.2">
      <c r="A159" s="1" t="s">
        <v>512</v>
      </c>
      <c r="B159" s="1" t="s">
        <v>513</v>
      </c>
      <c r="C159" s="90">
        <v>5460</v>
      </c>
      <c r="D159" s="91" t="s">
        <v>1239</v>
      </c>
      <c r="E159" s="279" t="s">
        <v>2155</v>
      </c>
      <c r="F159" s="280">
        <v>958364.84</v>
      </c>
      <c r="G159" s="280">
        <v>0</v>
      </c>
      <c r="H159" s="280">
        <v>63985.22</v>
      </c>
      <c r="J159" s="278">
        <v>394420.96</v>
      </c>
      <c r="K159" s="278">
        <v>67040.08</v>
      </c>
      <c r="M159" s="281">
        <v>15902</v>
      </c>
      <c r="O159" s="281">
        <v>5.9</v>
      </c>
      <c r="R159" s="278">
        <v>1595931.52</v>
      </c>
      <c r="T159" s="282">
        <v>1020262.61</v>
      </c>
      <c r="U159" s="282">
        <v>470000</v>
      </c>
      <c r="V159" s="282">
        <v>1566.09</v>
      </c>
      <c r="W159" s="282">
        <v>545920</v>
      </c>
      <c r="X159" s="282">
        <v>1600</v>
      </c>
      <c r="Y159" s="283">
        <v>807313</v>
      </c>
      <c r="AB159" s="283">
        <v>423294.99</v>
      </c>
      <c r="AC159" s="283">
        <v>93706.99</v>
      </c>
      <c r="AD159" s="283">
        <v>103500.05</v>
      </c>
      <c r="AF159" s="101">
        <f t="shared" si="17"/>
        <v>1022350.0599999999</v>
      </c>
      <c r="AG159" s="37">
        <f t="shared" si="18"/>
        <v>15907.9</v>
      </c>
      <c r="AH159" s="26">
        <f t="shared" si="21"/>
        <v>1006442.1599999999</v>
      </c>
      <c r="AI159" s="17">
        <f t="shared" si="19"/>
        <v>2039348.7</v>
      </c>
      <c r="AJ159" s="19">
        <f t="shared" si="20"/>
        <v>1427815.03</v>
      </c>
      <c r="AK159" s="32">
        <f t="shared" si="16"/>
        <v>611533.66999999993</v>
      </c>
    </row>
    <row r="160" spans="1:37" x14ac:dyDescent="0.2">
      <c r="A160" s="1" t="s">
        <v>516</v>
      </c>
      <c r="B160" s="1" t="s">
        <v>517</v>
      </c>
      <c r="C160" s="90">
        <v>2090</v>
      </c>
      <c r="D160" s="91" t="s">
        <v>1240</v>
      </c>
      <c r="E160" s="279" t="s">
        <v>2156</v>
      </c>
      <c r="F160" s="280">
        <v>504818.23</v>
      </c>
      <c r="G160" s="280">
        <v>0</v>
      </c>
      <c r="H160" s="280">
        <v>45780.3</v>
      </c>
      <c r="J160" s="278">
        <v>339264.49</v>
      </c>
      <c r="K160" s="278">
        <v>163797.42000000001</v>
      </c>
      <c r="M160" s="281">
        <v>112500.5</v>
      </c>
      <c r="R160" s="278">
        <v>2218013.29</v>
      </c>
      <c r="T160" s="282">
        <v>1403853.14</v>
      </c>
      <c r="V160" s="282">
        <v>606.26</v>
      </c>
      <c r="W160" s="282">
        <v>1321975</v>
      </c>
      <c r="X160" s="282">
        <v>12897.94</v>
      </c>
      <c r="Y160" s="283">
        <v>1614911</v>
      </c>
      <c r="AB160" s="283">
        <v>485162.86</v>
      </c>
      <c r="AC160" s="283">
        <v>71391.34</v>
      </c>
      <c r="AF160" s="101">
        <f t="shared" si="17"/>
        <v>550598.53</v>
      </c>
      <c r="AG160" s="37">
        <f t="shared" si="18"/>
        <v>112500.5</v>
      </c>
      <c r="AH160" s="26">
        <f t="shared" si="21"/>
        <v>438098.03</v>
      </c>
      <c r="AI160" s="17">
        <f t="shared" si="19"/>
        <v>2739332.34</v>
      </c>
      <c r="AJ160" s="19">
        <f t="shared" si="20"/>
        <v>2171465.1999999997</v>
      </c>
      <c r="AK160" s="32">
        <f t="shared" si="16"/>
        <v>567867.14000000013</v>
      </c>
    </row>
    <row r="161" spans="1:37" x14ac:dyDescent="0.2">
      <c r="A161" s="1" t="s">
        <v>516</v>
      </c>
      <c r="B161" s="1" t="s">
        <v>517</v>
      </c>
      <c r="C161" s="90">
        <v>3852</v>
      </c>
      <c r="D161" s="91" t="s">
        <v>1241</v>
      </c>
      <c r="E161" s="279" t="s">
        <v>2157</v>
      </c>
      <c r="F161" s="280">
        <v>510148.37</v>
      </c>
      <c r="G161" s="280">
        <v>0</v>
      </c>
      <c r="H161" s="280">
        <v>36861.81</v>
      </c>
      <c r="J161" s="278">
        <v>131434.56</v>
      </c>
      <c r="K161" s="278">
        <v>887495.45</v>
      </c>
      <c r="Q161" s="278">
        <v>-117382.42</v>
      </c>
      <c r="R161" s="278">
        <v>1904185.77</v>
      </c>
      <c r="T161" s="282">
        <v>2571037.86</v>
      </c>
      <c r="V161" s="282">
        <v>393.29</v>
      </c>
      <c r="W161" s="282">
        <v>1675449</v>
      </c>
      <c r="Y161" s="283">
        <v>2196829</v>
      </c>
      <c r="AB161" s="283">
        <v>734759.63</v>
      </c>
      <c r="AC161" s="283">
        <v>96626.57</v>
      </c>
      <c r="AF161" s="101">
        <f t="shared" si="17"/>
        <v>547010.17999999993</v>
      </c>
      <c r="AG161" s="37">
        <f t="shared" si="18"/>
        <v>0</v>
      </c>
      <c r="AH161" s="26">
        <f t="shared" si="21"/>
        <v>547010.17999999993</v>
      </c>
      <c r="AI161" s="17">
        <f t="shared" si="19"/>
        <v>4246880.1500000004</v>
      </c>
      <c r="AJ161" s="19">
        <f t="shared" si="20"/>
        <v>3028215.1999999997</v>
      </c>
      <c r="AK161" s="32">
        <f t="shared" si="16"/>
        <v>1218664.9500000007</v>
      </c>
    </row>
    <row r="162" spans="1:37" x14ac:dyDescent="0.2">
      <c r="A162" s="1" t="s">
        <v>516</v>
      </c>
      <c r="B162" s="1" t="s">
        <v>517</v>
      </c>
      <c r="C162" s="90">
        <v>4000</v>
      </c>
      <c r="D162" s="91" t="s">
        <v>1242</v>
      </c>
      <c r="E162" s="279" t="s">
        <v>2158</v>
      </c>
      <c r="F162" s="280">
        <v>562786.51</v>
      </c>
      <c r="G162" s="280">
        <v>0</v>
      </c>
      <c r="H162" s="280">
        <v>18498.47</v>
      </c>
      <c r="J162" s="278">
        <v>412338.05</v>
      </c>
      <c r="K162" s="278">
        <v>886357.96</v>
      </c>
      <c r="O162" s="281">
        <v>6.85</v>
      </c>
      <c r="R162" s="278">
        <v>2050038.21</v>
      </c>
      <c r="T162" s="282">
        <v>2349425.21</v>
      </c>
      <c r="U162" s="282">
        <v>134785</v>
      </c>
      <c r="V162" s="282">
        <v>252.95</v>
      </c>
      <c r="W162" s="282">
        <v>1117323.44</v>
      </c>
      <c r="X162" s="282">
        <v>12897.94</v>
      </c>
      <c r="Y162" s="283">
        <v>1563593.44</v>
      </c>
      <c r="AB162" s="283">
        <v>521422.17</v>
      </c>
      <c r="AC162" s="283">
        <v>106879.27</v>
      </c>
      <c r="AD162" s="283">
        <v>0.13</v>
      </c>
      <c r="AF162" s="101">
        <f t="shared" si="17"/>
        <v>581284.98</v>
      </c>
      <c r="AG162" s="37">
        <f t="shared" si="18"/>
        <v>6.85</v>
      </c>
      <c r="AH162" s="26">
        <f t="shared" si="21"/>
        <v>581278.13</v>
      </c>
      <c r="AI162" s="17">
        <f t="shared" si="19"/>
        <v>3614684.54</v>
      </c>
      <c r="AJ162" s="19">
        <f t="shared" si="20"/>
        <v>2191895.0099999998</v>
      </c>
      <c r="AK162" s="32">
        <f t="shared" si="16"/>
        <v>1422789.5300000003</v>
      </c>
    </row>
    <row r="163" spans="1:37" x14ac:dyDescent="0.2">
      <c r="A163" s="1" t="s">
        <v>516</v>
      </c>
      <c r="B163" s="1" t="s">
        <v>517</v>
      </c>
      <c r="C163" s="90">
        <v>5502</v>
      </c>
      <c r="D163" s="91" t="s">
        <v>1243</v>
      </c>
      <c r="E163" s="279" t="s">
        <v>2159</v>
      </c>
      <c r="F163" s="280">
        <v>913413.34</v>
      </c>
      <c r="G163" s="280">
        <v>0</v>
      </c>
      <c r="H163" s="280">
        <v>48079.89</v>
      </c>
      <c r="J163" s="278">
        <v>2203237.33</v>
      </c>
      <c r="K163" s="278">
        <v>286086.75</v>
      </c>
      <c r="O163" s="281">
        <v>10000</v>
      </c>
      <c r="R163" s="278">
        <v>345682.71</v>
      </c>
      <c r="T163" s="282">
        <v>1567772.33</v>
      </c>
      <c r="V163" s="282">
        <v>664.61</v>
      </c>
      <c r="W163" s="282">
        <v>1350454</v>
      </c>
      <c r="Y163" s="283">
        <v>1994646</v>
      </c>
      <c r="AB163" s="283">
        <v>302094.52</v>
      </c>
      <c r="AC163" s="283">
        <v>277299.08</v>
      </c>
      <c r="AF163" s="101">
        <f t="shared" si="17"/>
        <v>961493.23</v>
      </c>
      <c r="AG163" s="37">
        <f t="shared" si="18"/>
        <v>10000</v>
      </c>
      <c r="AH163" s="26">
        <f t="shared" si="21"/>
        <v>951493.23</v>
      </c>
      <c r="AI163" s="17">
        <f t="shared" si="19"/>
        <v>2918890.9400000004</v>
      </c>
      <c r="AJ163" s="19">
        <f t="shared" si="20"/>
        <v>2574039.6</v>
      </c>
      <c r="AK163" s="32">
        <f t="shared" si="16"/>
        <v>344851.34000000032</v>
      </c>
    </row>
    <row r="164" spans="1:37" x14ac:dyDescent="0.2">
      <c r="A164" s="1" t="s">
        <v>520</v>
      </c>
      <c r="B164" s="1" t="s">
        <v>521</v>
      </c>
      <c r="C164" s="90">
        <v>2505</v>
      </c>
      <c r="D164" s="91" t="s">
        <v>1244</v>
      </c>
      <c r="E164" s="279" t="s">
        <v>2160</v>
      </c>
      <c r="F164" s="280">
        <v>1336935.69</v>
      </c>
      <c r="G164" s="280">
        <v>0</v>
      </c>
      <c r="H164" s="280">
        <v>44586.92</v>
      </c>
      <c r="J164" s="278">
        <v>983735.29</v>
      </c>
      <c r="K164" s="278">
        <v>101875.5</v>
      </c>
      <c r="L164" s="281">
        <v>2400</v>
      </c>
      <c r="M164" s="281">
        <v>5400</v>
      </c>
      <c r="O164" s="281">
        <v>0</v>
      </c>
      <c r="Q164" s="278">
        <v>0</v>
      </c>
      <c r="R164" s="278">
        <v>633085.80000000005</v>
      </c>
      <c r="T164" s="282">
        <v>1061684.82</v>
      </c>
      <c r="U164" s="282">
        <v>149500</v>
      </c>
      <c r="V164" s="282">
        <v>2076.31</v>
      </c>
      <c r="W164" s="282">
        <v>701920</v>
      </c>
      <c r="X164" s="282">
        <v>25750</v>
      </c>
      <c r="Y164" s="283">
        <v>1054585</v>
      </c>
      <c r="AB164" s="283">
        <v>329472.07</v>
      </c>
      <c r="AC164" s="283">
        <v>83106.16</v>
      </c>
      <c r="AD164" s="283">
        <v>53300</v>
      </c>
      <c r="AF164" s="101">
        <f t="shared" si="17"/>
        <v>1381522.6099999999</v>
      </c>
      <c r="AG164" s="37">
        <f t="shared" si="18"/>
        <v>7800</v>
      </c>
      <c r="AH164" s="26">
        <f t="shared" si="21"/>
        <v>1373722.6099999999</v>
      </c>
      <c r="AI164" s="17">
        <f t="shared" si="19"/>
        <v>1940931.1300000001</v>
      </c>
      <c r="AJ164" s="19">
        <f t="shared" si="20"/>
        <v>1520463.23</v>
      </c>
      <c r="AK164" s="32">
        <f t="shared" si="16"/>
        <v>420467.90000000014</v>
      </c>
    </row>
    <row r="165" spans="1:37" x14ac:dyDescent="0.2">
      <c r="A165" s="1" t="s">
        <v>520</v>
      </c>
      <c r="B165" s="1" t="s">
        <v>521</v>
      </c>
      <c r="C165" s="90">
        <v>3733</v>
      </c>
      <c r="D165" s="91" t="s">
        <v>1245</v>
      </c>
      <c r="E165" s="279" t="s">
        <v>2161</v>
      </c>
      <c r="F165" s="280">
        <v>1084860.8999999999</v>
      </c>
      <c r="G165" s="280">
        <v>0</v>
      </c>
      <c r="H165" s="280">
        <v>39039.06</v>
      </c>
      <c r="J165" s="278">
        <v>135404.76999999999</v>
      </c>
      <c r="K165" s="278">
        <v>166114.89000000001</v>
      </c>
      <c r="M165" s="281">
        <v>21912.5</v>
      </c>
      <c r="O165" s="281">
        <v>0</v>
      </c>
      <c r="R165" s="278">
        <v>1315994.6399999999</v>
      </c>
      <c r="T165" s="282">
        <v>1317928.48</v>
      </c>
      <c r="V165" s="282">
        <v>1916.62</v>
      </c>
      <c r="W165" s="282">
        <v>863880</v>
      </c>
      <c r="X165" s="282">
        <v>26500</v>
      </c>
      <c r="Y165" s="283">
        <v>1321290</v>
      </c>
      <c r="AB165" s="283">
        <v>543588.06000000006</v>
      </c>
      <c r="AC165" s="283">
        <v>75082.240000000005</v>
      </c>
      <c r="AF165" s="101">
        <f t="shared" si="17"/>
        <v>1123899.96</v>
      </c>
      <c r="AG165" s="37">
        <f t="shared" si="18"/>
        <v>21912.5</v>
      </c>
      <c r="AH165" s="26">
        <f t="shared" si="21"/>
        <v>1101987.46</v>
      </c>
      <c r="AI165" s="17">
        <f t="shared" si="19"/>
        <v>2210225.1</v>
      </c>
      <c r="AJ165" s="19">
        <f t="shared" si="20"/>
        <v>1939960.3</v>
      </c>
      <c r="AK165" s="32">
        <f t="shared" si="16"/>
        <v>270264.80000000005</v>
      </c>
    </row>
    <row r="166" spans="1:37" x14ac:dyDescent="0.2">
      <c r="A166" s="1" t="s">
        <v>520</v>
      </c>
      <c r="B166" s="1" t="s">
        <v>521</v>
      </c>
      <c r="C166" s="90">
        <v>5221</v>
      </c>
      <c r="D166" s="91" t="s">
        <v>1246</v>
      </c>
      <c r="E166" s="279" t="s">
        <v>2162</v>
      </c>
      <c r="F166" s="280">
        <v>648195.71</v>
      </c>
      <c r="G166" s="280">
        <v>0</v>
      </c>
      <c r="H166" s="280">
        <v>43686.720000000001</v>
      </c>
      <c r="J166" s="278">
        <v>132268.6</v>
      </c>
      <c r="K166" s="278">
        <v>269194.05</v>
      </c>
      <c r="L166" s="281">
        <v>4500</v>
      </c>
      <c r="O166" s="281">
        <v>43.28</v>
      </c>
      <c r="R166" s="278">
        <v>1954472.19</v>
      </c>
      <c r="T166" s="282">
        <v>1612659.92</v>
      </c>
      <c r="U166" s="282">
        <v>154044</v>
      </c>
      <c r="V166" s="282">
        <v>1032</v>
      </c>
      <c r="W166" s="282">
        <v>701840</v>
      </c>
      <c r="X166" s="282">
        <v>3000</v>
      </c>
      <c r="Y166" s="283">
        <v>1176240</v>
      </c>
      <c r="AB166" s="283">
        <v>640239.77</v>
      </c>
      <c r="AC166" s="283">
        <v>543831.68000000005</v>
      </c>
      <c r="AF166" s="101">
        <f t="shared" si="17"/>
        <v>691882.42999999993</v>
      </c>
      <c r="AG166" s="37">
        <f t="shared" si="18"/>
        <v>4543.28</v>
      </c>
      <c r="AH166" s="26">
        <f t="shared" si="21"/>
        <v>687339.14999999991</v>
      </c>
      <c r="AI166" s="17">
        <f t="shared" si="19"/>
        <v>2472575.92</v>
      </c>
      <c r="AJ166" s="19">
        <f t="shared" si="20"/>
        <v>2360311.4500000002</v>
      </c>
      <c r="AK166" s="32">
        <f t="shared" si="16"/>
        <v>112264.46999999974</v>
      </c>
    </row>
    <row r="167" spans="1:37" x14ac:dyDescent="0.2">
      <c r="A167" s="1" t="s">
        <v>520</v>
      </c>
      <c r="B167" s="1" t="s">
        <v>521</v>
      </c>
      <c r="C167" s="90">
        <v>2747</v>
      </c>
      <c r="D167" s="91" t="s">
        <v>1247</v>
      </c>
      <c r="E167" s="279" t="s">
        <v>2163</v>
      </c>
      <c r="F167" s="280">
        <v>725065.48</v>
      </c>
      <c r="G167" s="280">
        <v>0</v>
      </c>
      <c r="H167" s="280">
        <v>34618.400000000001</v>
      </c>
      <c r="J167" s="278">
        <v>587533.12</v>
      </c>
      <c r="K167" s="278">
        <v>58226.61</v>
      </c>
      <c r="L167" s="281">
        <v>6000</v>
      </c>
      <c r="M167" s="281">
        <v>16895.560000000001</v>
      </c>
      <c r="O167" s="281">
        <v>200.13</v>
      </c>
      <c r="R167" s="278">
        <v>1659140.58</v>
      </c>
      <c r="T167" s="282">
        <v>1089040.98</v>
      </c>
      <c r="V167" s="282">
        <v>1107.17</v>
      </c>
      <c r="W167" s="282">
        <v>1354800</v>
      </c>
      <c r="X167" s="282">
        <v>21000</v>
      </c>
      <c r="Y167" s="283">
        <v>1691836</v>
      </c>
      <c r="AB167" s="283">
        <v>448628.36</v>
      </c>
      <c r="AC167" s="283">
        <v>96577.68</v>
      </c>
      <c r="AF167" s="101">
        <f t="shared" si="17"/>
        <v>759683.88</v>
      </c>
      <c r="AG167" s="37">
        <f t="shared" si="18"/>
        <v>23095.690000000002</v>
      </c>
      <c r="AH167" s="26">
        <f t="shared" si="21"/>
        <v>736588.19</v>
      </c>
      <c r="AI167" s="17">
        <f t="shared" si="19"/>
        <v>2465948.15</v>
      </c>
      <c r="AJ167" s="19">
        <f t="shared" si="20"/>
        <v>2237042.04</v>
      </c>
      <c r="AK167" s="32">
        <f t="shared" si="16"/>
        <v>228906.10999999987</v>
      </c>
    </row>
    <row r="168" spans="1:37" x14ac:dyDescent="0.2">
      <c r="A168" s="1" t="s">
        <v>520</v>
      </c>
      <c r="B168" s="1" t="s">
        <v>521</v>
      </c>
      <c r="C168" s="90">
        <v>3860</v>
      </c>
      <c r="D168" s="91" t="s">
        <v>1248</v>
      </c>
      <c r="E168" s="279" t="s">
        <v>2164</v>
      </c>
      <c r="F168" s="280">
        <v>492234.99</v>
      </c>
      <c r="G168" s="280">
        <v>0</v>
      </c>
      <c r="H168" s="280">
        <v>88678.94</v>
      </c>
      <c r="J168" s="278">
        <v>593531.72</v>
      </c>
      <c r="K168" s="278">
        <v>168622.61</v>
      </c>
      <c r="L168" s="281">
        <v>20000</v>
      </c>
      <c r="M168" s="281">
        <v>7627.5</v>
      </c>
      <c r="Q168" s="278">
        <v>7821</v>
      </c>
      <c r="R168" s="278">
        <v>3430123.36</v>
      </c>
      <c r="T168" s="282">
        <v>1329681.3400000001</v>
      </c>
      <c r="U168" s="282">
        <v>159900</v>
      </c>
      <c r="V168" s="282">
        <v>758.45</v>
      </c>
      <c r="W168" s="282">
        <v>1643600</v>
      </c>
      <c r="X168" s="282">
        <v>84900</v>
      </c>
      <c r="Y168" s="283">
        <v>2092010</v>
      </c>
      <c r="AB168" s="283">
        <v>534605.18999999994</v>
      </c>
      <c r="AC168" s="283">
        <v>169891.89</v>
      </c>
      <c r="AF168" s="101">
        <f t="shared" si="17"/>
        <v>580913.92999999993</v>
      </c>
      <c r="AG168" s="37">
        <f t="shared" si="18"/>
        <v>27627.5</v>
      </c>
      <c r="AH168" s="26">
        <f t="shared" si="21"/>
        <v>553286.42999999993</v>
      </c>
      <c r="AI168" s="17">
        <f t="shared" si="19"/>
        <v>3218839.79</v>
      </c>
      <c r="AJ168" s="19">
        <f t="shared" si="20"/>
        <v>2796507.08</v>
      </c>
      <c r="AK168" s="32">
        <f t="shared" si="16"/>
        <v>422332.70999999996</v>
      </c>
    </row>
    <row r="169" spans="1:37" x14ac:dyDescent="0.2">
      <c r="A169" s="1" t="s">
        <v>524</v>
      </c>
      <c r="B169" s="1" t="s">
        <v>525</v>
      </c>
      <c r="C169" s="90">
        <v>992</v>
      </c>
      <c r="D169" s="91" t="s">
        <v>1249</v>
      </c>
      <c r="E169" s="279" t="s">
        <v>2165</v>
      </c>
      <c r="F169" s="280">
        <v>650585.79</v>
      </c>
      <c r="G169" s="280">
        <v>0</v>
      </c>
      <c r="H169" s="280">
        <v>73205.09</v>
      </c>
      <c r="J169" s="278">
        <v>418500.32</v>
      </c>
      <c r="K169" s="278">
        <v>112149.73</v>
      </c>
      <c r="O169" s="281">
        <v>1046.77</v>
      </c>
      <c r="Q169" s="278">
        <v>-11100</v>
      </c>
      <c r="R169" s="278">
        <v>2074034.47</v>
      </c>
      <c r="T169" s="282">
        <v>1040881.12</v>
      </c>
      <c r="V169" s="282">
        <v>1014.81</v>
      </c>
      <c r="W169" s="282">
        <v>410920</v>
      </c>
      <c r="Y169" s="283">
        <v>926280</v>
      </c>
      <c r="AB169" s="283">
        <v>289265.46000000002</v>
      </c>
      <c r="AC169" s="283">
        <v>24649.08</v>
      </c>
      <c r="AF169" s="101">
        <f t="shared" si="17"/>
        <v>723790.88</v>
      </c>
      <c r="AG169" s="37">
        <f t="shared" si="18"/>
        <v>1046.77</v>
      </c>
      <c r="AH169" s="26">
        <f t="shared" si="21"/>
        <v>722744.11</v>
      </c>
      <c r="AI169" s="17">
        <f t="shared" si="19"/>
        <v>1452815.9300000002</v>
      </c>
      <c r="AJ169" s="19">
        <f t="shared" si="20"/>
        <v>1240194.54</v>
      </c>
      <c r="AK169" s="32">
        <f t="shared" si="16"/>
        <v>212621.39000000013</v>
      </c>
    </row>
    <row r="170" spans="1:37" x14ac:dyDescent="0.2">
      <c r="A170" s="1" t="s">
        <v>524</v>
      </c>
      <c r="B170" s="1" t="s">
        <v>525</v>
      </c>
      <c r="C170" s="90">
        <v>5690</v>
      </c>
      <c r="D170" s="91" t="s">
        <v>1250</v>
      </c>
      <c r="E170" s="279" t="s">
        <v>2166</v>
      </c>
      <c r="F170" s="280">
        <v>912870.40000000002</v>
      </c>
      <c r="G170" s="280">
        <v>0</v>
      </c>
      <c r="H170" s="280">
        <v>67041.48</v>
      </c>
      <c r="J170" s="278">
        <v>284112.55</v>
      </c>
      <c r="K170" s="278">
        <v>31891.119999999999</v>
      </c>
      <c r="O170" s="281">
        <v>141188.18</v>
      </c>
      <c r="Q170" s="278">
        <v>-42434.46</v>
      </c>
      <c r="R170" s="278">
        <v>2188176.4900000002</v>
      </c>
      <c r="T170" s="282">
        <v>1928238.45</v>
      </c>
      <c r="U170" s="282">
        <v>165000</v>
      </c>
      <c r="V170" s="282">
        <v>27.8</v>
      </c>
      <c r="W170" s="282">
        <v>708920</v>
      </c>
      <c r="Y170" s="283">
        <v>1408010</v>
      </c>
      <c r="AB170" s="283">
        <v>669662.55000000005</v>
      </c>
      <c r="AC170" s="283">
        <v>95810.79</v>
      </c>
      <c r="AF170" s="101">
        <f t="shared" si="17"/>
        <v>979911.88</v>
      </c>
      <c r="AG170" s="37">
        <f t="shared" si="18"/>
        <v>141188.18</v>
      </c>
      <c r="AH170" s="26">
        <f t="shared" si="21"/>
        <v>838723.7</v>
      </c>
      <c r="AI170" s="17">
        <f t="shared" si="19"/>
        <v>2802186.25</v>
      </c>
      <c r="AJ170" s="19">
        <f t="shared" si="20"/>
        <v>2173483.34</v>
      </c>
      <c r="AK170" s="32">
        <f t="shared" si="16"/>
        <v>628702.91000000015</v>
      </c>
    </row>
    <row r="171" spans="1:37" x14ac:dyDescent="0.2">
      <c r="A171" s="1" t="s">
        <v>524</v>
      </c>
      <c r="B171" s="1" t="s">
        <v>525</v>
      </c>
      <c r="C171" s="90">
        <v>3265</v>
      </c>
      <c r="D171" s="91" t="s">
        <v>1251</v>
      </c>
      <c r="E171" s="279" t="s">
        <v>2167</v>
      </c>
      <c r="F171" s="280">
        <v>627619.18999999994</v>
      </c>
      <c r="G171" s="280">
        <v>0</v>
      </c>
      <c r="H171" s="280">
        <v>108069.45</v>
      </c>
      <c r="J171" s="278">
        <v>511311.76</v>
      </c>
      <c r="K171" s="278">
        <v>705235.24</v>
      </c>
      <c r="O171" s="281">
        <v>4459</v>
      </c>
      <c r="Q171" s="278">
        <v>-65</v>
      </c>
      <c r="R171" s="278">
        <v>1890317.34</v>
      </c>
      <c r="T171" s="282">
        <v>1710910.2</v>
      </c>
      <c r="U171" s="282">
        <v>90000</v>
      </c>
      <c r="V171" s="282">
        <v>1124</v>
      </c>
      <c r="W171" s="282">
        <v>846628</v>
      </c>
      <c r="Y171" s="283">
        <v>1260228</v>
      </c>
      <c r="AB171" s="283">
        <v>933955.12</v>
      </c>
      <c r="AC171" s="283">
        <v>82519.539999999994</v>
      </c>
      <c r="AF171" s="101">
        <f t="shared" si="17"/>
        <v>735688.6399999999</v>
      </c>
      <c r="AG171" s="37">
        <f t="shared" si="18"/>
        <v>4459</v>
      </c>
      <c r="AH171" s="26">
        <f t="shared" si="21"/>
        <v>731229.6399999999</v>
      </c>
      <c r="AI171" s="17">
        <f t="shared" si="19"/>
        <v>2648662.2000000002</v>
      </c>
      <c r="AJ171" s="19">
        <f t="shared" si="20"/>
        <v>2276702.66</v>
      </c>
      <c r="AK171" s="32">
        <f t="shared" si="16"/>
        <v>371959.54000000004</v>
      </c>
    </row>
    <row r="172" spans="1:37" x14ac:dyDescent="0.2">
      <c r="A172" s="1" t="s">
        <v>524</v>
      </c>
      <c r="B172" s="1" t="s">
        <v>525</v>
      </c>
      <c r="C172" s="90">
        <v>5131</v>
      </c>
      <c r="D172" s="91" t="s">
        <v>1252</v>
      </c>
      <c r="E172" s="279" t="s">
        <v>2168</v>
      </c>
      <c r="F172" s="280">
        <v>699736.56</v>
      </c>
      <c r="G172" s="280">
        <v>0</v>
      </c>
      <c r="H172" s="280">
        <v>40119.089999999997</v>
      </c>
      <c r="J172" s="278">
        <v>358311.95</v>
      </c>
      <c r="K172" s="278">
        <v>185503.13</v>
      </c>
      <c r="O172" s="281">
        <v>183958.65</v>
      </c>
      <c r="Q172" s="278">
        <v>-2270</v>
      </c>
      <c r="R172" s="278">
        <v>2400624.13</v>
      </c>
      <c r="T172" s="282">
        <v>1287550.3</v>
      </c>
      <c r="V172" s="282">
        <v>1018.68</v>
      </c>
      <c r="W172" s="282">
        <v>1353546</v>
      </c>
      <c r="Y172" s="283">
        <v>1782266</v>
      </c>
      <c r="AA172" s="283">
        <v>4874</v>
      </c>
      <c r="AB172" s="283">
        <v>542481.23</v>
      </c>
      <c r="AC172" s="283">
        <v>127447.28</v>
      </c>
      <c r="AF172" s="101">
        <f t="shared" si="17"/>
        <v>739855.65</v>
      </c>
      <c r="AG172" s="37">
        <f t="shared" si="18"/>
        <v>183958.65</v>
      </c>
      <c r="AH172" s="26">
        <f t="shared" si="21"/>
        <v>555897</v>
      </c>
      <c r="AI172" s="17">
        <f t="shared" si="19"/>
        <v>2642114.98</v>
      </c>
      <c r="AJ172" s="19">
        <f t="shared" si="20"/>
        <v>2457068.5099999998</v>
      </c>
      <c r="AK172" s="32">
        <f t="shared" si="16"/>
        <v>185046.4700000002</v>
      </c>
    </row>
    <row r="173" spans="1:37" x14ac:dyDescent="0.2">
      <c r="A173" s="1" t="s">
        <v>524</v>
      </c>
      <c r="B173" s="1" t="s">
        <v>525</v>
      </c>
      <c r="C173" s="90">
        <v>3470</v>
      </c>
      <c r="D173" s="91" t="s">
        <v>1253</v>
      </c>
      <c r="E173" s="279" t="s">
        <v>2169</v>
      </c>
      <c r="F173" s="280">
        <v>1136724.8700000001</v>
      </c>
      <c r="G173" s="280">
        <v>0</v>
      </c>
      <c r="H173" s="280">
        <v>21618.23</v>
      </c>
      <c r="J173" s="278">
        <v>732603</v>
      </c>
      <c r="K173" s="278">
        <v>549397.43999999994</v>
      </c>
      <c r="O173" s="281">
        <v>12920.34</v>
      </c>
      <c r="Q173" s="278">
        <v>-16.899999999999999</v>
      </c>
      <c r="R173" s="278">
        <v>1658240.02</v>
      </c>
      <c r="T173" s="282">
        <v>1873934.36</v>
      </c>
      <c r="V173" s="282">
        <v>1886.21</v>
      </c>
      <c r="W173" s="282">
        <v>786570</v>
      </c>
      <c r="X173" s="282">
        <v>10</v>
      </c>
      <c r="Y173" s="283">
        <v>1485418</v>
      </c>
      <c r="AB173" s="283">
        <v>828335.7</v>
      </c>
      <c r="AC173" s="283">
        <v>127447.28</v>
      </c>
      <c r="AF173" s="101">
        <f t="shared" si="17"/>
        <v>1158343.1000000001</v>
      </c>
      <c r="AG173" s="37">
        <f t="shared" si="18"/>
        <v>12920.34</v>
      </c>
      <c r="AH173" s="26">
        <f t="shared" si="21"/>
        <v>1145422.76</v>
      </c>
      <c r="AI173" s="17">
        <f t="shared" si="19"/>
        <v>2662400.5700000003</v>
      </c>
      <c r="AJ173" s="19">
        <f t="shared" si="20"/>
        <v>2441200.98</v>
      </c>
      <c r="AK173" s="32">
        <f t="shared" si="16"/>
        <v>221199.59000000032</v>
      </c>
    </row>
    <row r="174" spans="1:37" x14ac:dyDescent="0.2">
      <c r="A174" s="1" t="s">
        <v>524</v>
      </c>
      <c r="B174" s="1" t="s">
        <v>525</v>
      </c>
      <c r="C174" s="90">
        <v>6314</v>
      </c>
      <c r="D174" s="91" t="s">
        <v>1254</v>
      </c>
      <c r="E174" s="279" t="s">
        <v>2170</v>
      </c>
      <c r="F174" s="280">
        <v>709493.39</v>
      </c>
      <c r="G174" s="280">
        <v>0</v>
      </c>
      <c r="H174" s="280">
        <v>50452.31</v>
      </c>
      <c r="J174" s="278">
        <v>430987.4</v>
      </c>
      <c r="K174" s="278">
        <v>74746.080000000002</v>
      </c>
      <c r="O174" s="281">
        <v>437.85</v>
      </c>
      <c r="Q174" s="278">
        <v>10826.53</v>
      </c>
      <c r="R174" s="278">
        <v>2400624.13</v>
      </c>
      <c r="T174" s="282">
        <v>1910624.87</v>
      </c>
      <c r="U174" s="282">
        <v>160825</v>
      </c>
      <c r="V174" s="282">
        <v>560.74</v>
      </c>
      <c r="W174" s="282">
        <v>795791</v>
      </c>
      <c r="Y174" s="283">
        <v>1537791</v>
      </c>
      <c r="AB174" s="283">
        <v>689893.63</v>
      </c>
      <c r="AC174" s="283">
        <v>70257.36</v>
      </c>
      <c r="AF174" s="101">
        <f t="shared" si="17"/>
        <v>759945.7</v>
      </c>
      <c r="AG174" s="37">
        <f t="shared" si="18"/>
        <v>437.85</v>
      </c>
      <c r="AH174" s="26">
        <f t="shared" si="21"/>
        <v>759507.85</v>
      </c>
      <c r="AI174" s="17">
        <f t="shared" si="19"/>
        <v>2867801.6100000003</v>
      </c>
      <c r="AJ174" s="19">
        <f t="shared" si="20"/>
        <v>2297941.9899999998</v>
      </c>
      <c r="AK174" s="32">
        <f t="shared" si="16"/>
        <v>569859.62000000058</v>
      </c>
    </row>
    <row r="175" spans="1:37" x14ac:dyDescent="0.2">
      <c r="A175" s="1" t="s">
        <v>528</v>
      </c>
      <c r="B175" s="1" t="s">
        <v>529</v>
      </c>
      <c r="C175" s="90">
        <v>4818</v>
      </c>
      <c r="D175" s="91" t="s">
        <v>1255</v>
      </c>
      <c r="E175" s="279" t="s">
        <v>2171</v>
      </c>
      <c r="F175" s="280">
        <v>431465.89</v>
      </c>
      <c r="G175" s="280">
        <v>27480</v>
      </c>
      <c r="H175" s="280">
        <v>12802.34</v>
      </c>
      <c r="J175" s="278">
        <v>170292.98</v>
      </c>
      <c r="K175" s="278">
        <v>104713.35</v>
      </c>
      <c r="O175" s="281">
        <v>65.42</v>
      </c>
      <c r="R175" s="278">
        <v>1908740.29</v>
      </c>
      <c r="T175" s="282">
        <v>1080920.58</v>
      </c>
      <c r="V175" s="282">
        <v>2543.16</v>
      </c>
      <c r="W175" s="282">
        <v>964220</v>
      </c>
      <c r="X175" s="282">
        <v>2379.98</v>
      </c>
      <c r="Y175" s="283">
        <v>1416620</v>
      </c>
      <c r="AB175" s="283">
        <v>626210.41</v>
      </c>
      <c r="AC175" s="283">
        <v>113187</v>
      </c>
      <c r="AF175" s="101">
        <f t="shared" si="17"/>
        <v>471748.23000000004</v>
      </c>
      <c r="AG175" s="37">
        <f t="shared" si="18"/>
        <v>65.42</v>
      </c>
      <c r="AH175" s="26">
        <f t="shared" si="21"/>
        <v>471682.81000000006</v>
      </c>
      <c r="AI175" s="17">
        <f t="shared" si="19"/>
        <v>2050063.72</v>
      </c>
      <c r="AJ175" s="19">
        <f t="shared" si="20"/>
        <v>2156017.41</v>
      </c>
      <c r="AK175" s="32">
        <f t="shared" si="16"/>
        <v>-105953.69000000018</v>
      </c>
    </row>
    <row r="176" spans="1:37" x14ac:dyDescent="0.2">
      <c r="A176" s="1" t="s">
        <v>528</v>
      </c>
      <c r="B176" s="1" t="s">
        <v>529</v>
      </c>
      <c r="C176" s="90">
        <v>3493</v>
      </c>
      <c r="D176" s="91" t="s">
        <v>1256</v>
      </c>
      <c r="E176" s="279" t="s">
        <v>2172</v>
      </c>
      <c r="F176" s="280">
        <v>607228.97</v>
      </c>
      <c r="G176" s="280">
        <v>0</v>
      </c>
      <c r="H176" s="280">
        <v>15771.74</v>
      </c>
      <c r="J176" s="278">
        <v>558090.73</v>
      </c>
      <c r="K176" s="278">
        <v>146712.97</v>
      </c>
      <c r="O176" s="281">
        <v>46.83</v>
      </c>
      <c r="R176" s="278">
        <v>2036218.61</v>
      </c>
      <c r="T176" s="282">
        <v>1371879.42</v>
      </c>
      <c r="U176" s="282">
        <v>70000</v>
      </c>
      <c r="V176" s="282">
        <v>1038.6099999999999</v>
      </c>
      <c r="W176" s="282">
        <v>1003320</v>
      </c>
      <c r="Y176" s="283">
        <v>1823960</v>
      </c>
      <c r="AB176" s="283">
        <v>440789.48</v>
      </c>
      <c r="AC176" s="283">
        <v>217216.4</v>
      </c>
      <c r="AF176" s="101">
        <f t="shared" si="17"/>
        <v>623000.71</v>
      </c>
      <c r="AG176" s="37">
        <f t="shared" si="18"/>
        <v>46.83</v>
      </c>
      <c r="AH176" s="26">
        <f t="shared" si="21"/>
        <v>622953.88</v>
      </c>
      <c r="AI176" s="17">
        <f t="shared" si="19"/>
        <v>2446238.0300000003</v>
      </c>
      <c r="AJ176" s="19">
        <f t="shared" si="20"/>
        <v>2481965.88</v>
      </c>
      <c r="AK176" s="32">
        <f t="shared" si="16"/>
        <v>-35727.849999999627</v>
      </c>
    </row>
    <row r="177" spans="1:37" x14ac:dyDescent="0.2">
      <c r="A177" s="1" t="s">
        <v>528</v>
      </c>
      <c r="B177" s="1" t="s">
        <v>529</v>
      </c>
      <c r="C177" s="90">
        <v>2171</v>
      </c>
      <c r="D177" s="91" t="s">
        <v>1257</v>
      </c>
      <c r="E177" s="279" t="s">
        <v>2173</v>
      </c>
      <c r="F177" s="280">
        <v>495535.76</v>
      </c>
      <c r="G177" s="280">
        <v>0</v>
      </c>
      <c r="H177" s="280">
        <v>13140.11</v>
      </c>
      <c r="J177" s="278">
        <v>173926.34</v>
      </c>
      <c r="K177" s="278">
        <v>236809.43</v>
      </c>
      <c r="O177" s="281">
        <v>37.380000000000003</v>
      </c>
      <c r="Q177" s="278">
        <v>1858.62</v>
      </c>
      <c r="R177" s="278">
        <v>2581996.2400000002</v>
      </c>
      <c r="T177" s="282">
        <v>762718.09</v>
      </c>
      <c r="U177" s="282">
        <v>58578</v>
      </c>
      <c r="V177" s="282">
        <v>882.33</v>
      </c>
      <c r="W177" s="282">
        <v>847220</v>
      </c>
      <c r="Y177" s="283">
        <v>1191020</v>
      </c>
      <c r="AB177" s="283">
        <v>285629.12</v>
      </c>
      <c r="AC177" s="283">
        <v>144755.24</v>
      </c>
      <c r="AF177" s="101">
        <f t="shared" si="17"/>
        <v>508675.87</v>
      </c>
      <c r="AG177" s="37">
        <f t="shared" si="18"/>
        <v>37.380000000000003</v>
      </c>
      <c r="AH177" s="26">
        <f t="shared" si="21"/>
        <v>508638.49</v>
      </c>
      <c r="AI177" s="17">
        <f t="shared" si="19"/>
        <v>1669398.42</v>
      </c>
      <c r="AJ177" s="19">
        <f t="shared" si="20"/>
        <v>1621404.36</v>
      </c>
      <c r="AK177" s="32">
        <f t="shared" si="16"/>
        <v>47994.059999999823</v>
      </c>
    </row>
    <row r="178" spans="1:37" x14ac:dyDescent="0.2">
      <c r="A178" s="1" t="s">
        <v>528</v>
      </c>
      <c r="B178" s="1" t="s">
        <v>529</v>
      </c>
      <c r="C178" s="90">
        <v>4974</v>
      </c>
      <c r="D178" s="91" t="s">
        <v>1258</v>
      </c>
      <c r="E178" s="279" t="s">
        <v>2174</v>
      </c>
      <c r="F178" s="280">
        <v>643114.73</v>
      </c>
      <c r="G178" s="280">
        <v>38600</v>
      </c>
      <c r="H178" s="280">
        <v>21294.04</v>
      </c>
      <c r="J178" s="278">
        <v>267395.65000000002</v>
      </c>
      <c r="K178" s="278">
        <v>177918.89</v>
      </c>
      <c r="O178" s="281">
        <v>65.42</v>
      </c>
      <c r="R178" s="278">
        <v>1442473.15</v>
      </c>
      <c r="T178" s="282">
        <v>1167864.82</v>
      </c>
      <c r="U178" s="282">
        <v>129954</v>
      </c>
      <c r="V178" s="282">
        <v>1084.3699999999999</v>
      </c>
      <c r="W178" s="282">
        <v>719440</v>
      </c>
      <c r="Y178" s="283">
        <v>1291860</v>
      </c>
      <c r="AB178" s="283">
        <v>466965.71</v>
      </c>
      <c r="AC178" s="283">
        <v>139742.42000000001</v>
      </c>
      <c r="AF178" s="101">
        <f t="shared" si="17"/>
        <v>703008.77</v>
      </c>
      <c r="AG178" s="37">
        <f t="shared" si="18"/>
        <v>65.42</v>
      </c>
      <c r="AH178" s="26">
        <f t="shared" si="21"/>
        <v>702943.35</v>
      </c>
      <c r="AI178" s="17">
        <f t="shared" si="19"/>
        <v>2018343.1900000002</v>
      </c>
      <c r="AJ178" s="19">
        <f t="shared" si="20"/>
        <v>1898568.13</v>
      </c>
      <c r="AK178" s="32">
        <f t="shared" si="16"/>
        <v>119775.06000000029</v>
      </c>
    </row>
    <row r="179" spans="1:37" x14ac:dyDescent="0.2">
      <c r="A179" s="1" t="s">
        <v>528</v>
      </c>
      <c r="B179" s="1" t="s">
        <v>529</v>
      </c>
      <c r="C179" s="90">
        <v>2190</v>
      </c>
      <c r="D179" s="91" t="s">
        <v>1259</v>
      </c>
      <c r="E179" s="279" t="s">
        <v>2175</v>
      </c>
      <c r="F179" s="280">
        <v>768448.84</v>
      </c>
      <c r="G179" s="280">
        <v>0</v>
      </c>
      <c r="H179" s="280">
        <v>9320.4599999999991</v>
      </c>
      <c r="J179" s="278">
        <v>326088.96000000002</v>
      </c>
      <c r="K179" s="278">
        <v>153038.46</v>
      </c>
      <c r="O179" s="281">
        <v>0</v>
      </c>
      <c r="R179" s="278">
        <v>1708773.29</v>
      </c>
      <c r="T179" s="282">
        <v>715667.62</v>
      </c>
      <c r="U179" s="282">
        <v>88000</v>
      </c>
      <c r="V179" s="282">
        <v>1324.22</v>
      </c>
      <c r="W179" s="282">
        <v>757260</v>
      </c>
      <c r="Y179" s="283">
        <v>1060700</v>
      </c>
      <c r="AB179" s="283">
        <v>413282.98</v>
      </c>
      <c r="AC179" s="283">
        <v>136474.17000000001</v>
      </c>
      <c r="AF179" s="101">
        <f t="shared" si="17"/>
        <v>777769.29999999993</v>
      </c>
      <c r="AG179" s="37">
        <f t="shared" si="18"/>
        <v>0</v>
      </c>
      <c r="AH179" s="26">
        <f t="shared" si="21"/>
        <v>777769.29999999993</v>
      </c>
      <c r="AI179" s="17">
        <f t="shared" si="19"/>
        <v>1562251.8399999999</v>
      </c>
      <c r="AJ179" s="19">
        <f t="shared" si="20"/>
        <v>1610457.15</v>
      </c>
      <c r="AK179" s="32">
        <f t="shared" si="16"/>
        <v>-48205.310000000056</v>
      </c>
    </row>
    <row r="180" spans="1:37" x14ac:dyDescent="0.2">
      <c r="A180" s="1" t="s">
        <v>528</v>
      </c>
      <c r="B180" s="1" t="s">
        <v>529</v>
      </c>
      <c r="C180" s="90">
        <v>3183</v>
      </c>
      <c r="D180" s="91" t="s">
        <v>1260</v>
      </c>
      <c r="E180" s="279" t="s">
        <v>2176</v>
      </c>
      <c r="F180" s="280">
        <v>499986.84</v>
      </c>
      <c r="G180" s="280">
        <v>0</v>
      </c>
      <c r="H180" s="280">
        <v>11594.67</v>
      </c>
      <c r="J180" s="278">
        <v>32911.269999999997</v>
      </c>
      <c r="K180" s="278">
        <v>129938.37</v>
      </c>
      <c r="O180" s="281">
        <v>29.8</v>
      </c>
      <c r="Q180" s="278">
        <v>1311</v>
      </c>
      <c r="R180" s="278">
        <v>1572242.02</v>
      </c>
      <c r="T180" s="282">
        <v>773838.06</v>
      </c>
      <c r="U180" s="282">
        <v>119600</v>
      </c>
      <c r="V180" s="282">
        <v>1782.97</v>
      </c>
      <c r="W180" s="282">
        <v>747020</v>
      </c>
      <c r="Y180" s="283">
        <v>1077640</v>
      </c>
      <c r="AB180" s="283">
        <v>344127.07</v>
      </c>
      <c r="AC180" s="283">
        <v>47708.11</v>
      </c>
      <c r="AF180" s="101">
        <f t="shared" si="17"/>
        <v>511581.51</v>
      </c>
      <c r="AG180" s="37">
        <f t="shared" si="18"/>
        <v>29.8</v>
      </c>
      <c r="AH180" s="26">
        <f t="shared" si="21"/>
        <v>511551.71</v>
      </c>
      <c r="AI180" s="17">
        <f t="shared" si="19"/>
        <v>1642241.03</v>
      </c>
      <c r="AJ180" s="19">
        <f t="shared" si="20"/>
        <v>1469475.1800000002</v>
      </c>
      <c r="AK180" s="32">
        <f t="shared" si="16"/>
        <v>172765.84999999986</v>
      </c>
    </row>
    <row r="181" spans="1:37" x14ac:dyDescent="0.2">
      <c r="A181" s="1" t="s">
        <v>528</v>
      </c>
      <c r="B181" s="1" t="s">
        <v>529</v>
      </c>
      <c r="C181" s="90">
        <v>3642</v>
      </c>
      <c r="D181" s="91" t="s">
        <v>1261</v>
      </c>
      <c r="E181" s="279" t="s">
        <v>2177</v>
      </c>
      <c r="F181" s="280">
        <v>328903.11</v>
      </c>
      <c r="G181" s="280">
        <v>54960</v>
      </c>
      <c r="H181" s="280">
        <v>15426.58</v>
      </c>
      <c r="I181" s="280">
        <v>37200</v>
      </c>
      <c r="J181" s="278">
        <v>98411.74</v>
      </c>
      <c r="K181" s="278">
        <v>195356.98</v>
      </c>
      <c r="O181" s="281">
        <v>290.61</v>
      </c>
      <c r="R181" s="278">
        <v>1286359.3700000001</v>
      </c>
      <c r="T181" s="282">
        <v>977081.58</v>
      </c>
      <c r="U181" s="282">
        <v>67550</v>
      </c>
      <c r="V181" s="282">
        <v>893.04</v>
      </c>
      <c r="W181" s="282">
        <v>802980</v>
      </c>
      <c r="Y181" s="283">
        <v>1172510</v>
      </c>
      <c r="AB181" s="283">
        <v>397935.66</v>
      </c>
      <c r="AC181" s="283">
        <v>66771.520000000004</v>
      </c>
      <c r="AF181" s="101">
        <f t="shared" si="17"/>
        <v>436489.69</v>
      </c>
      <c r="AG181" s="37">
        <f t="shared" si="18"/>
        <v>290.61</v>
      </c>
      <c r="AH181" s="26">
        <f t="shared" si="21"/>
        <v>436199.08</v>
      </c>
      <c r="AI181" s="17">
        <f t="shared" si="19"/>
        <v>1848504.62</v>
      </c>
      <c r="AJ181" s="19">
        <f t="shared" si="20"/>
        <v>1637217.18</v>
      </c>
      <c r="AK181" s="32">
        <f t="shared" si="16"/>
        <v>211287.44000000018</v>
      </c>
    </row>
    <row r="182" spans="1:37" x14ac:dyDescent="0.2">
      <c r="A182" s="1" t="s">
        <v>532</v>
      </c>
      <c r="B182" s="1" t="s">
        <v>534</v>
      </c>
      <c r="C182" s="90">
        <v>3093</v>
      </c>
      <c r="D182" s="91" t="s">
        <v>1262</v>
      </c>
      <c r="E182" s="279" t="s">
        <v>2178</v>
      </c>
      <c r="F182" s="280">
        <v>487063.69</v>
      </c>
      <c r="G182" s="280">
        <v>28235.14</v>
      </c>
      <c r="H182" s="280">
        <v>69802.289999999994</v>
      </c>
      <c r="J182" s="278">
        <v>263173.89</v>
      </c>
      <c r="K182" s="278">
        <v>125300.9</v>
      </c>
      <c r="L182" s="281">
        <v>46309.47</v>
      </c>
      <c r="M182" s="281">
        <v>9619.06</v>
      </c>
      <c r="N182" s="281">
        <v>1107</v>
      </c>
      <c r="Q182" s="278">
        <v>2696</v>
      </c>
      <c r="R182" s="278">
        <v>1621669.25</v>
      </c>
      <c r="T182" s="282">
        <v>572655.72</v>
      </c>
      <c r="V182" s="282">
        <v>805.24</v>
      </c>
      <c r="W182" s="282">
        <v>458020</v>
      </c>
      <c r="X182" s="282">
        <v>174005.4</v>
      </c>
      <c r="Y182" s="283">
        <v>697861</v>
      </c>
      <c r="AB182" s="283">
        <v>263801.58</v>
      </c>
      <c r="AC182" s="283">
        <v>64071.51</v>
      </c>
      <c r="AD182" s="283">
        <v>102.46</v>
      </c>
      <c r="AF182" s="101">
        <f t="shared" si="17"/>
        <v>585101.12</v>
      </c>
      <c r="AG182" s="37">
        <f t="shared" si="18"/>
        <v>57035.53</v>
      </c>
      <c r="AH182" s="26">
        <f t="shared" si="21"/>
        <v>528065.59</v>
      </c>
      <c r="AI182" s="17">
        <f t="shared" si="19"/>
        <v>1205486.3599999999</v>
      </c>
      <c r="AJ182" s="19">
        <f t="shared" si="20"/>
        <v>1025836.55</v>
      </c>
      <c r="AK182" s="32">
        <f t="shared" si="16"/>
        <v>179649.80999999982</v>
      </c>
    </row>
    <row r="183" spans="1:37" x14ac:dyDescent="0.2">
      <c r="A183" s="1" t="s">
        <v>532</v>
      </c>
      <c r="B183" s="1" t="s">
        <v>534</v>
      </c>
      <c r="C183" s="90">
        <v>2775</v>
      </c>
      <c r="D183" s="91" t="s">
        <v>1263</v>
      </c>
      <c r="E183" s="279" t="s">
        <v>2179</v>
      </c>
      <c r="F183" s="280">
        <v>248290.9</v>
      </c>
      <c r="G183" s="280">
        <v>10000</v>
      </c>
      <c r="H183" s="280">
        <v>69199.61</v>
      </c>
      <c r="J183" s="278">
        <v>389753.15</v>
      </c>
      <c r="K183" s="278">
        <v>103561.36</v>
      </c>
      <c r="L183" s="281">
        <v>46760</v>
      </c>
      <c r="R183" s="278">
        <v>2143817.25</v>
      </c>
      <c r="T183" s="282">
        <v>1077532.06</v>
      </c>
      <c r="V183" s="282">
        <v>439.86</v>
      </c>
      <c r="W183" s="282">
        <v>949320</v>
      </c>
      <c r="X183" s="282">
        <v>80385</v>
      </c>
      <c r="Y183" s="283">
        <v>1310280</v>
      </c>
      <c r="AB183" s="283">
        <v>455182.59</v>
      </c>
      <c r="AC183" s="283">
        <v>102774.23</v>
      </c>
      <c r="AF183" s="101">
        <f t="shared" si="17"/>
        <v>327490.51</v>
      </c>
      <c r="AG183" s="37">
        <f t="shared" si="18"/>
        <v>46760</v>
      </c>
      <c r="AH183" s="26">
        <f t="shared" si="21"/>
        <v>280730.51</v>
      </c>
      <c r="AI183" s="17">
        <f t="shared" si="19"/>
        <v>2107676.92</v>
      </c>
      <c r="AJ183" s="19">
        <f t="shared" si="20"/>
        <v>1868236.82</v>
      </c>
      <c r="AK183" s="32">
        <f t="shared" si="16"/>
        <v>239440.09999999986</v>
      </c>
    </row>
    <row r="184" spans="1:37" x14ac:dyDescent="0.2">
      <c r="A184" s="1" t="s">
        <v>532</v>
      </c>
      <c r="B184" s="1" t="s">
        <v>534</v>
      </c>
      <c r="C184" s="90">
        <v>2224</v>
      </c>
      <c r="D184" s="91" t="s">
        <v>1264</v>
      </c>
      <c r="E184" s="279" t="s">
        <v>2180</v>
      </c>
      <c r="F184" s="280">
        <v>551334.16</v>
      </c>
      <c r="G184" s="280">
        <v>20247.95</v>
      </c>
      <c r="H184" s="280">
        <v>38173.01</v>
      </c>
      <c r="J184" s="278">
        <v>2401752.11</v>
      </c>
      <c r="K184" s="278">
        <v>181064.84</v>
      </c>
      <c r="L184" s="281">
        <v>26155</v>
      </c>
      <c r="R184" s="278">
        <v>309335.96999999997</v>
      </c>
      <c r="T184" s="282">
        <v>651259.21</v>
      </c>
      <c r="V184" s="282">
        <v>23.29</v>
      </c>
      <c r="W184" s="282">
        <v>668360</v>
      </c>
      <c r="X184" s="282">
        <v>126600</v>
      </c>
      <c r="Y184" s="283">
        <v>902470</v>
      </c>
      <c r="AB184" s="283">
        <v>246679.8</v>
      </c>
      <c r="AC184" s="283">
        <v>113394.27</v>
      </c>
      <c r="AF184" s="101">
        <f t="shared" si="17"/>
        <v>609755.12</v>
      </c>
      <c r="AG184" s="37">
        <f t="shared" si="18"/>
        <v>26155</v>
      </c>
      <c r="AH184" s="26">
        <f t="shared" si="21"/>
        <v>583600.12</v>
      </c>
      <c r="AI184" s="17">
        <f t="shared" si="19"/>
        <v>1446242.5</v>
      </c>
      <c r="AJ184" s="19">
        <f t="shared" si="20"/>
        <v>1262544.07</v>
      </c>
      <c r="AK184" s="32">
        <f t="shared" si="16"/>
        <v>183698.42999999993</v>
      </c>
    </row>
    <row r="185" spans="1:37" x14ac:dyDescent="0.2">
      <c r="A185" s="1" t="s">
        <v>532</v>
      </c>
      <c r="B185" s="1" t="s">
        <v>534</v>
      </c>
      <c r="C185" s="90">
        <v>2037</v>
      </c>
      <c r="D185" s="91" t="s">
        <v>1265</v>
      </c>
      <c r="E185" s="279" t="s">
        <v>2181</v>
      </c>
      <c r="F185" s="280">
        <v>206586.08</v>
      </c>
      <c r="G185" s="280">
        <v>46190.14</v>
      </c>
      <c r="H185" s="280">
        <v>40837.629999999997</v>
      </c>
      <c r="J185" s="278">
        <v>127569.56</v>
      </c>
      <c r="K185" s="278">
        <v>96228.34</v>
      </c>
      <c r="L185" s="281">
        <v>12300</v>
      </c>
      <c r="M185" s="281">
        <v>53537</v>
      </c>
      <c r="O185" s="281">
        <v>7750</v>
      </c>
      <c r="R185" s="278">
        <v>1558084.6</v>
      </c>
      <c r="T185" s="282">
        <v>691423.96</v>
      </c>
      <c r="U185" s="282">
        <v>25000</v>
      </c>
      <c r="V185" s="282">
        <v>283.3</v>
      </c>
      <c r="W185" s="282">
        <v>450540</v>
      </c>
      <c r="X185" s="282">
        <v>95292.99</v>
      </c>
      <c r="Y185" s="283">
        <v>746740</v>
      </c>
      <c r="AB185" s="283">
        <v>477943.84</v>
      </c>
      <c r="AC185" s="283">
        <v>92973.29</v>
      </c>
      <c r="AF185" s="101">
        <f t="shared" si="17"/>
        <v>293613.84999999998</v>
      </c>
      <c r="AG185" s="37">
        <f t="shared" si="18"/>
        <v>73587</v>
      </c>
      <c r="AH185" s="26">
        <f t="shared" si="21"/>
        <v>220026.84999999998</v>
      </c>
      <c r="AI185" s="17">
        <f t="shared" si="19"/>
        <v>1262540.25</v>
      </c>
      <c r="AJ185" s="19">
        <f t="shared" si="20"/>
        <v>1317657.1300000001</v>
      </c>
      <c r="AK185" s="32">
        <f t="shared" si="16"/>
        <v>-55116.880000000121</v>
      </c>
    </row>
    <row r="186" spans="1:37" x14ac:dyDescent="0.2">
      <c r="A186" s="1" t="s">
        <v>532</v>
      </c>
      <c r="B186" s="1" t="s">
        <v>534</v>
      </c>
      <c r="C186" s="90">
        <v>3571</v>
      </c>
      <c r="D186" s="91" t="s">
        <v>1266</v>
      </c>
      <c r="E186" s="279" t="s">
        <v>2182</v>
      </c>
      <c r="F186" s="280">
        <v>484251.11</v>
      </c>
      <c r="G186" s="280">
        <v>8434.15</v>
      </c>
      <c r="H186" s="280">
        <v>47434.74</v>
      </c>
      <c r="J186" s="278">
        <v>410443.77</v>
      </c>
      <c r="K186" s="278">
        <v>281484.15999999997</v>
      </c>
      <c r="L186" s="281">
        <v>300</v>
      </c>
      <c r="Q186" s="278">
        <v>20571.91</v>
      </c>
      <c r="R186" s="278">
        <v>1939631.19</v>
      </c>
      <c r="T186" s="282">
        <v>1235683.6000000001</v>
      </c>
      <c r="U186" s="282">
        <v>30000</v>
      </c>
      <c r="V186" s="282">
        <v>730.31</v>
      </c>
      <c r="W186" s="282">
        <v>776910</v>
      </c>
      <c r="X186" s="282">
        <v>164766</v>
      </c>
      <c r="Y186" s="283">
        <v>1346230</v>
      </c>
      <c r="AB186" s="283">
        <v>465851.03</v>
      </c>
      <c r="AC186" s="283">
        <v>186303.53</v>
      </c>
      <c r="AF186" s="101">
        <f t="shared" si="17"/>
        <v>540120</v>
      </c>
      <c r="AG186" s="37">
        <f t="shared" si="18"/>
        <v>300</v>
      </c>
      <c r="AH186" s="26">
        <f t="shared" si="21"/>
        <v>539820</v>
      </c>
      <c r="AI186" s="17">
        <f t="shared" si="19"/>
        <v>2208089.91</v>
      </c>
      <c r="AJ186" s="19">
        <f t="shared" si="20"/>
        <v>1998384.56</v>
      </c>
      <c r="AK186" s="32">
        <f t="shared" si="16"/>
        <v>209705.35000000009</v>
      </c>
    </row>
    <row r="187" spans="1:37" x14ac:dyDescent="0.2">
      <c r="A187" s="1" t="s">
        <v>532</v>
      </c>
      <c r="B187" s="1" t="s">
        <v>534</v>
      </c>
      <c r="C187" s="90">
        <v>6793</v>
      </c>
      <c r="D187" s="91" t="s">
        <v>1267</v>
      </c>
      <c r="E187" s="279" t="s">
        <v>2183</v>
      </c>
      <c r="F187" s="280">
        <v>633169.15</v>
      </c>
      <c r="G187" s="280">
        <v>39817.75</v>
      </c>
      <c r="H187" s="280">
        <v>192346.26</v>
      </c>
      <c r="J187" s="278">
        <v>155503.91</v>
      </c>
      <c r="K187" s="278">
        <v>149869.54999999999</v>
      </c>
      <c r="L187" s="281">
        <v>0</v>
      </c>
      <c r="M187" s="281">
        <v>15120</v>
      </c>
      <c r="R187" s="278">
        <v>2258666.42</v>
      </c>
      <c r="T187" s="282">
        <v>1542314.53</v>
      </c>
      <c r="V187" s="282">
        <v>1124.4100000000001</v>
      </c>
      <c r="W187" s="282">
        <v>1400580</v>
      </c>
      <c r="X187" s="282">
        <v>167308.01999999999</v>
      </c>
      <c r="Y187" s="283">
        <v>2135634</v>
      </c>
      <c r="AB187" s="283">
        <v>476778.79</v>
      </c>
      <c r="AC187" s="283">
        <v>165693.97</v>
      </c>
      <c r="AF187" s="101">
        <f t="shared" si="17"/>
        <v>865333.16</v>
      </c>
      <c r="AG187" s="37">
        <f t="shared" si="18"/>
        <v>15120</v>
      </c>
      <c r="AH187" s="26">
        <f t="shared" si="21"/>
        <v>850213.16</v>
      </c>
      <c r="AI187" s="17">
        <f t="shared" si="19"/>
        <v>3111326.96</v>
      </c>
      <c r="AJ187" s="19">
        <f t="shared" si="20"/>
        <v>2778106.7600000002</v>
      </c>
      <c r="AK187" s="32">
        <f t="shared" si="16"/>
        <v>333220.19999999972</v>
      </c>
    </row>
    <row r="188" spans="1:37" x14ac:dyDescent="0.2">
      <c r="A188" s="1" t="s">
        <v>532</v>
      </c>
      <c r="B188" s="1" t="s">
        <v>534</v>
      </c>
      <c r="C188" s="90">
        <v>1011</v>
      </c>
      <c r="D188" s="91" t="s">
        <v>1268</v>
      </c>
      <c r="E188" s="279" t="s">
        <v>2184</v>
      </c>
      <c r="F188" s="280">
        <v>165745.74</v>
      </c>
      <c r="G188" s="280">
        <v>33389.4</v>
      </c>
      <c r="H188" s="280">
        <v>85117.6</v>
      </c>
      <c r="J188" s="278">
        <v>-33154.35</v>
      </c>
      <c r="K188" s="278">
        <v>762248.11</v>
      </c>
      <c r="L188" s="281">
        <v>5522</v>
      </c>
      <c r="M188" s="281">
        <v>40490</v>
      </c>
      <c r="Q188" s="278">
        <v>7230</v>
      </c>
      <c r="R188" s="278">
        <v>3335566.08</v>
      </c>
      <c r="T188" s="282">
        <v>524797.53</v>
      </c>
      <c r="V188" s="282">
        <v>723.02</v>
      </c>
      <c r="W188" s="282">
        <v>498615</v>
      </c>
      <c r="X188" s="282">
        <v>726677</v>
      </c>
      <c r="Y188" s="283">
        <v>654715</v>
      </c>
      <c r="AB188" s="283">
        <v>283667.32</v>
      </c>
      <c r="AC188" s="283">
        <v>109171.68</v>
      </c>
      <c r="AD188" s="283">
        <v>70.12</v>
      </c>
      <c r="AF188" s="101">
        <f t="shared" si="17"/>
        <v>284252.74</v>
      </c>
      <c r="AG188" s="37">
        <f t="shared" si="18"/>
        <v>46012</v>
      </c>
      <c r="AH188" s="26">
        <f t="shared" si="21"/>
        <v>238240.74</v>
      </c>
      <c r="AI188" s="17">
        <f t="shared" si="19"/>
        <v>1750812.55</v>
      </c>
      <c r="AJ188" s="19">
        <f t="shared" si="20"/>
        <v>1047624.12</v>
      </c>
      <c r="AK188" s="32">
        <f t="shared" si="16"/>
        <v>703188.43</v>
      </c>
    </row>
    <row r="189" spans="1:37" x14ac:dyDescent="0.2">
      <c r="A189" s="1" t="s">
        <v>532</v>
      </c>
      <c r="B189" s="1" t="s">
        <v>534</v>
      </c>
      <c r="C189" s="90">
        <v>3164</v>
      </c>
      <c r="D189" s="91" t="s">
        <v>1269</v>
      </c>
      <c r="E189" s="279" t="s">
        <v>2185</v>
      </c>
      <c r="F189" s="280">
        <v>516692.37</v>
      </c>
      <c r="G189" s="280">
        <v>12450</v>
      </c>
      <c r="H189" s="280">
        <v>10335.75</v>
      </c>
      <c r="J189" s="278">
        <v>317777</v>
      </c>
      <c r="K189" s="278">
        <v>104841.51</v>
      </c>
      <c r="L189" s="281">
        <v>29390</v>
      </c>
      <c r="M189" s="281">
        <v>38919.69</v>
      </c>
      <c r="O189" s="281">
        <v>0</v>
      </c>
      <c r="R189" s="278">
        <v>1980732.96</v>
      </c>
      <c r="T189" s="282">
        <v>1098020.45</v>
      </c>
      <c r="U189" s="282">
        <v>109750</v>
      </c>
      <c r="V189" s="282">
        <v>1651.56</v>
      </c>
      <c r="W189" s="282">
        <v>604175</v>
      </c>
      <c r="X189" s="282">
        <v>193985.61</v>
      </c>
      <c r="Y189" s="283">
        <v>1130113</v>
      </c>
      <c r="AB189" s="283">
        <v>491245.66</v>
      </c>
      <c r="AC189" s="283">
        <v>133850.04</v>
      </c>
      <c r="AF189" s="101">
        <f t="shared" si="17"/>
        <v>539478.12</v>
      </c>
      <c r="AG189" s="37">
        <f t="shared" si="18"/>
        <v>68309.69</v>
      </c>
      <c r="AH189" s="26">
        <f t="shared" si="21"/>
        <v>471168.43</v>
      </c>
      <c r="AI189" s="17">
        <f t="shared" si="19"/>
        <v>2007582.62</v>
      </c>
      <c r="AJ189" s="19">
        <f t="shared" si="20"/>
        <v>1755208.7</v>
      </c>
      <c r="AK189" s="32">
        <f t="shared" si="16"/>
        <v>252373.92000000016</v>
      </c>
    </row>
    <row r="190" spans="1:37" x14ac:dyDescent="0.2">
      <c r="E190" s="279" t="s">
        <v>2197</v>
      </c>
      <c r="H190" s="280">
        <v>87696.41</v>
      </c>
      <c r="K190" s="278">
        <v>197774.02</v>
      </c>
      <c r="Q190" s="278">
        <v>253135.82</v>
      </c>
      <c r="T190" s="282">
        <v>238023.28</v>
      </c>
      <c r="AB190" s="283">
        <v>168230.17</v>
      </c>
      <c r="AC190" s="283">
        <v>37458.5</v>
      </c>
      <c r="AF190" s="101">
        <f t="shared" si="17"/>
        <v>87696.41</v>
      </c>
      <c r="AG190" s="37">
        <f t="shared" si="18"/>
        <v>0</v>
      </c>
      <c r="AH190" s="26">
        <f t="shared" si="21"/>
        <v>87696.41</v>
      </c>
      <c r="AI190" s="17">
        <f t="shared" si="19"/>
        <v>238023.28</v>
      </c>
      <c r="AJ190" s="19">
        <f t="shared" si="20"/>
        <v>205688.67</v>
      </c>
      <c r="AK190" s="32">
        <f t="shared" si="16"/>
        <v>32334.609999999986</v>
      </c>
    </row>
    <row r="191" spans="1:37" x14ac:dyDescent="0.2">
      <c r="E191" s="279" t="s">
        <v>2202</v>
      </c>
      <c r="F191" s="280">
        <v>718447.18</v>
      </c>
      <c r="G191" s="280">
        <v>3860</v>
      </c>
      <c r="H191" s="280">
        <v>7941.3</v>
      </c>
      <c r="J191" s="278">
        <v>1578395.07</v>
      </c>
      <c r="K191" s="278">
        <v>246825.14</v>
      </c>
      <c r="O191" s="281">
        <v>0</v>
      </c>
      <c r="Q191" s="278">
        <v>1543043.3</v>
      </c>
      <c r="R191" s="278">
        <v>669277.43000000005</v>
      </c>
      <c r="T191" s="282">
        <v>1048538.95</v>
      </c>
      <c r="U191" s="282">
        <v>282600</v>
      </c>
      <c r="V191" s="282">
        <v>712.41</v>
      </c>
      <c r="W191" s="282">
        <v>145040</v>
      </c>
      <c r="Y191" s="283">
        <v>503920</v>
      </c>
      <c r="AB191" s="283">
        <v>457494.65</v>
      </c>
      <c r="AC191" s="283">
        <v>153353.75</v>
      </c>
      <c r="AF191" s="101">
        <f t="shared" si="17"/>
        <v>730248.4800000001</v>
      </c>
      <c r="AG191" s="37">
        <f t="shared" si="18"/>
        <v>0</v>
      </c>
      <c r="AH191" s="26">
        <f t="shared" si="21"/>
        <v>730248.4800000001</v>
      </c>
      <c r="AI191" s="17">
        <f t="shared" si="19"/>
        <v>1476891.3599999999</v>
      </c>
      <c r="AJ191" s="19">
        <f t="shared" si="20"/>
        <v>1114768.3999999999</v>
      </c>
      <c r="AK191" s="32">
        <f t="shared" si="16"/>
        <v>362122.95999999996</v>
      </c>
    </row>
    <row r="192" spans="1:37" x14ac:dyDescent="0.2">
      <c r="E192" s="279" t="s">
        <v>2203</v>
      </c>
      <c r="F192" s="280">
        <v>899445.19</v>
      </c>
      <c r="G192" s="280">
        <v>75762.7</v>
      </c>
      <c r="H192" s="280">
        <v>134730.41</v>
      </c>
      <c r="K192" s="278">
        <v>34104.06</v>
      </c>
      <c r="Q192" s="278">
        <v>804508.72</v>
      </c>
      <c r="T192" s="282">
        <v>927223.51</v>
      </c>
      <c r="U192" s="282">
        <v>213810</v>
      </c>
      <c r="V192" s="282">
        <v>712.52</v>
      </c>
      <c r="Y192" s="283">
        <v>193258</v>
      </c>
      <c r="AB192" s="283">
        <v>575986.6</v>
      </c>
      <c r="AC192" s="283">
        <v>21512.79</v>
      </c>
      <c r="AF192" s="101">
        <f t="shared" si="17"/>
        <v>1109938.2999999998</v>
      </c>
      <c r="AG192" s="37">
        <f t="shared" si="18"/>
        <v>0</v>
      </c>
      <c r="AH192" s="26">
        <f t="shared" si="21"/>
        <v>1109938.2999999998</v>
      </c>
      <c r="AI192" s="17">
        <f t="shared" si="19"/>
        <v>1141746.03</v>
      </c>
      <c r="AJ192" s="19">
        <f t="shared" si="20"/>
        <v>790757.39</v>
      </c>
      <c r="AK192" s="32">
        <f t="shared" si="16"/>
        <v>350988.64</v>
      </c>
    </row>
    <row r="193" spans="32:36" x14ac:dyDescent="0.2">
      <c r="AF193" s="99"/>
      <c r="AH193" s="38"/>
      <c r="AI193" s="39"/>
      <c r="AJ193" s="28"/>
    </row>
    <row r="194" spans="32:36" x14ac:dyDescent="0.2">
      <c r="AF194" s="99"/>
      <c r="AH194" s="38"/>
    </row>
    <row r="195" spans="32:36" x14ac:dyDescent="0.2">
      <c r="AH195" s="38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4"/>
  <sheetViews>
    <sheetView zoomScale="90" zoomScaleNormal="90" workbookViewId="0">
      <selection sqref="A1:AG1048576"/>
    </sheetView>
  </sheetViews>
  <sheetFormatPr defaultRowHeight="14.25" x14ac:dyDescent="0.2"/>
  <cols>
    <col min="1" max="1" width="49.125" style="269" bestFit="1" customWidth="1"/>
    <col min="2" max="2" width="33.125" style="124" bestFit="1" customWidth="1"/>
    <col min="3" max="3" width="32.25" style="124" bestFit="1" customWidth="1"/>
    <col min="4" max="4" width="24" style="124" bestFit="1" customWidth="1"/>
    <col min="5" max="6" width="15.875" style="269" bestFit="1" customWidth="1"/>
    <col min="7" max="7" width="21.75" style="269" bestFit="1" customWidth="1"/>
    <col min="8" max="8" width="21.625" style="269" bestFit="1" customWidth="1"/>
    <col min="9" max="9" width="18" style="125" bestFit="1" customWidth="1"/>
    <col min="10" max="10" width="20.125" style="125" bestFit="1" customWidth="1"/>
    <col min="11" max="11" width="19.625" style="125" bestFit="1" customWidth="1"/>
    <col min="12" max="12" width="21.5" style="125" bestFit="1" customWidth="1"/>
    <col min="13" max="13" width="23.625" style="269" bestFit="1" customWidth="1"/>
    <col min="14" max="14" width="27.75" style="269" bestFit="1" customWidth="1"/>
    <col min="15" max="15" width="27.875" style="269" bestFit="1" customWidth="1"/>
    <col min="16" max="16" width="15.875" style="269" bestFit="1" customWidth="1"/>
    <col min="17" max="17" width="42.5" style="98" bestFit="1" customWidth="1"/>
    <col min="18" max="18" width="27.375" style="98" bestFit="1" customWidth="1"/>
    <col min="19" max="19" width="44.125" style="98" bestFit="1" customWidth="1"/>
    <col min="20" max="20" width="44.875" style="98" bestFit="1" customWidth="1"/>
    <col min="21" max="21" width="29" style="98" bestFit="1" customWidth="1"/>
    <col min="22" max="22" width="54.5" style="98" bestFit="1" customWidth="1"/>
    <col min="23" max="23" width="31" style="98" bestFit="1" customWidth="1"/>
    <col min="24" max="24" width="15.875" style="98" bestFit="1" customWidth="1"/>
    <col min="25" max="25" width="20.375" style="126" bestFit="1" customWidth="1"/>
    <col min="26" max="26" width="26.75" style="126" bestFit="1" customWidth="1"/>
    <col min="27" max="27" width="25.125" style="126" bestFit="1" customWidth="1"/>
    <col min="28" max="28" width="42.375" style="126" bestFit="1" customWidth="1"/>
    <col min="29" max="29" width="30.875" style="126" bestFit="1" customWidth="1"/>
    <col min="30" max="30" width="22.75" style="126" bestFit="1" customWidth="1"/>
    <col min="31" max="31" width="26.75" style="126" bestFit="1" customWidth="1"/>
    <col min="32" max="32" width="39.25" style="126" bestFit="1" customWidth="1"/>
    <col min="33" max="33" width="33.125" style="126" bestFit="1" customWidth="1"/>
    <col min="34" max="16384" width="9" style="269"/>
  </cols>
  <sheetData>
    <row r="1" spans="1:33" x14ac:dyDescent="0.2">
      <c r="A1" s="269" t="s">
        <v>591</v>
      </c>
      <c r="B1" s="124" t="s">
        <v>1441</v>
      </c>
      <c r="C1" s="124" t="s">
        <v>1442</v>
      </c>
      <c r="D1" s="124" t="s">
        <v>1443</v>
      </c>
      <c r="E1" s="269" t="s">
        <v>1446</v>
      </c>
      <c r="F1" s="269" t="s">
        <v>1447</v>
      </c>
      <c r="G1" s="269" t="s">
        <v>1448</v>
      </c>
      <c r="H1" s="269" t="s">
        <v>1805</v>
      </c>
      <c r="I1" s="125" t="s">
        <v>1449</v>
      </c>
      <c r="J1" s="125" t="s">
        <v>1450</v>
      </c>
      <c r="K1" s="125" t="s">
        <v>1451</v>
      </c>
      <c r="L1" s="125" t="s">
        <v>1452</v>
      </c>
      <c r="M1" s="269" t="s">
        <v>1453</v>
      </c>
      <c r="N1" s="269" t="s">
        <v>1454</v>
      </c>
      <c r="O1" s="269" t="s">
        <v>1455</v>
      </c>
      <c r="P1" s="269" t="s">
        <v>1456</v>
      </c>
      <c r="Q1" s="98" t="s">
        <v>2205</v>
      </c>
      <c r="R1" s="98" t="s">
        <v>1458</v>
      </c>
      <c r="S1" s="98" t="s">
        <v>1459</v>
      </c>
      <c r="T1" s="98" t="s">
        <v>1460</v>
      </c>
      <c r="U1" s="98" t="s">
        <v>1461</v>
      </c>
      <c r="V1" s="98" t="s">
        <v>1462</v>
      </c>
      <c r="W1" s="98" t="s">
        <v>1600</v>
      </c>
      <c r="X1" s="98" t="s">
        <v>1463</v>
      </c>
      <c r="Y1" s="126" t="s">
        <v>1464</v>
      </c>
      <c r="Z1" s="126" t="s">
        <v>1465</v>
      </c>
      <c r="AA1" s="126" t="s">
        <v>1466</v>
      </c>
      <c r="AB1" s="126" t="s">
        <v>1467</v>
      </c>
      <c r="AC1" s="126" t="s">
        <v>1468</v>
      </c>
      <c r="AD1" s="126" t="s">
        <v>1469</v>
      </c>
      <c r="AE1" s="126" t="s">
        <v>1470</v>
      </c>
      <c r="AF1" s="126" t="s">
        <v>2206</v>
      </c>
      <c r="AG1" s="126" t="s">
        <v>1472</v>
      </c>
    </row>
    <row r="2" spans="1:33" x14ac:dyDescent="0.2">
      <c r="A2" s="269" t="s">
        <v>592</v>
      </c>
      <c r="B2" s="124" t="s">
        <v>1473</v>
      </c>
      <c r="C2" s="124" t="s">
        <v>1474</v>
      </c>
      <c r="D2" s="124" t="s">
        <v>1475</v>
      </c>
      <c r="E2" s="269" t="s">
        <v>1478</v>
      </c>
      <c r="F2" s="269" t="s">
        <v>1479</v>
      </c>
      <c r="G2" s="269" t="s">
        <v>1480</v>
      </c>
      <c r="H2" s="269" t="s">
        <v>1806</v>
      </c>
      <c r="I2" s="125" t="s">
        <v>1481</v>
      </c>
      <c r="J2" s="125" t="s">
        <v>1482</v>
      </c>
      <c r="K2" s="125" t="s">
        <v>1483</v>
      </c>
      <c r="L2" s="125" t="s">
        <v>1484</v>
      </c>
      <c r="M2" s="269" t="s">
        <v>1485</v>
      </c>
      <c r="N2" s="269" t="s">
        <v>1486</v>
      </c>
      <c r="O2" s="269" t="s">
        <v>1487</v>
      </c>
      <c r="P2" s="269" t="s">
        <v>1488</v>
      </c>
      <c r="Q2" s="98" t="s">
        <v>2207</v>
      </c>
      <c r="R2" s="98" t="s">
        <v>1490</v>
      </c>
      <c r="S2" s="98" t="s">
        <v>1491</v>
      </c>
      <c r="T2" s="98" t="s">
        <v>1492</v>
      </c>
      <c r="U2" s="98" t="s">
        <v>1493</v>
      </c>
      <c r="V2" s="98" t="s">
        <v>1494</v>
      </c>
      <c r="W2" s="98" t="s">
        <v>1603</v>
      </c>
      <c r="X2" s="98" t="s">
        <v>1495</v>
      </c>
      <c r="Y2" s="126" t="s">
        <v>1496</v>
      </c>
      <c r="Z2" s="126" t="s">
        <v>1497</v>
      </c>
      <c r="AA2" s="126" t="s">
        <v>1498</v>
      </c>
      <c r="AB2" s="126" t="s">
        <v>1499</v>
      </c>
      <c r="AC2" s="126" t="s">
        <v>1500</v>
      </c>
      <c r="AD2" s="126" t="s">
        <v>1501</v>
      </c>
      <c r="AE2" s="126" t="s">
        <v>1502</v>
      </c>
      <c r="AF2" s="126" t="s">
        <v>2208</v>
      </c>
      <c r="AG2" s="126" t="s">
        <v>1504</v>
      </c>
    </row>
    <row r="3" spans="1:33" x14ac:dyDescent="0.2">
      <c r="A3" s="269" t="s">
        <v>593</v>
      </c>
      <c r="B3" s="124">
        <v>47844143.340000004</v>
      </c>
      <c r="C3" s="124">
        <v>612555.56000000006</v>
      </c>
      <c r="D3" s="124">
        <v>22390548.84</v>
      </c>
      <c r="E3" s="269">
        <v>122526705.2</v>
      </c>
      <c r="F3" s="269">
        <v>35741476.659999996</v>
      </c>
      <c r="G3" s="269">
        <v>3163.18</v>
      </c>
      <c r="H3" s="269">
        <v>194900</v>
      </c>
      <c r="I3" s="125">
        <v>571630</v>
      </c>
      <c r="J3" s="125">
        <v>3649832.44</v>
      </c>
      <c r="K3" s="125">
        <v>953741</v>
      </c>
      <c r="L3" s="125">
        <v>1814636.59</v>
      </c>
      <c r="M3" s="269">
        <v>9586</v>
      </c>
      <c r="N3" s="269">
        <v>-5261164.42</v>
      </c>
      <c r="O3" s="269">
        <v>-23335317.969999999</v>
      </c>
      <c r="P3" s="269">
        <v>288415752.98000002</v>
      </c>
      <c r="Q3" s="98">
        <v>322</v>
      </c>
      <c r="R3" s="98">
        <v>5886.32</v>
      </c>
      <c r="S3" s="98">
        <v>97264700.209999993</v>
      </c>
      <c r="T3" s="98">
        <v>6919287.46</v>
      </c>
      <c r="U3" s="98">
        <v>85596.33</v>
      </c>
      <c r="V3" s="98">
        <v>113225539.34</v>
      </c>
      <c r="W3" s="98">
        <v>2</v>
      </c>
      <c r="X3" s="98">
        <v>11396827.65</v>
      </c>
      <c r="Y3" s="126">
        <v>140103181.09</v>
      </c>
      <c r="Z3" s="126">
        <v>100248</v>
      </c>
      <c r="AA3" s="126">
        <v>321421.40000000002</v>
      </c>
      <c r="AB3" s="126">
        <v>60669990.380000003</v>
      </c>
      <c r="AC3" s="126">
        <v>18440451.629999999</v>
      </c>
      <c r="AD3" s="126">
        <v>61340</v>
      </c>
      <c r="AE3" s="126">
        <v>5119.38</v>
      </c>
      <c r="AF3" s="126">
        <v>47000</v>
      </c>
      <c r="AG3" s="126">
        <v>868565.15</v>
      </c>
    </row>
    <row r="4" spans="1:33" x14ac:dyDescent="0.2">
      <c r="A4" s="269" t="s">
        <v>2209</v>
      </c>
      <c r="B4" s="124">
        <v>370753.1</v>
      </c>
      <c r="C4" s="124">
        <v>0</v>
      </c>
      <c r="D4" s="124">
        <v>125585.42</v>
      </c>
      <c r="E4" s="269">
        <v>363969.51</v>
      </c>
      <c r="F4" s="269">
        <v>155472.85999999999</v>
      </c>
      <c r="J4" s="125">
        <v>19250</v>
      </c>
      <c r="O4" s="269">
        <v>-1529438.95</v>
      </c>
      <c r="P4" s="269">
        <v>2193223.69</v>
      </c>
      <c r="S4" s="98">
        <v>971977.6</v>
      </c>
      <c r="U4" s="98">
        <v>472.69</v>
      </c>
      <c r="V4" s="98">
        <v>686620</v>
      </c>
      <c r="Y4" s="126">
        <v>808760.88</v>
      </c>
      <c r="AB4" s="126">
        <v>448237.86</v>
      </c>
      <c r="AC4" s="126">
        <v>65436.4</v>
      </c>
    </row>
    <row r="5" spans="1:33" x14ac:dyDescent="0.2">
      <c r="A5" s="269" t="s">
        <v>2210</v>
      </c>
      <c r="B5" s="124">
        <v>411595.54</v>
      </c>
      <c r="C5" s="124">
        <v>0</v>
      </c>
      <c r="D5" s="124">
        <v>88021.38</v>
      </c>
      <c r="E5" s="269">
        <v>881934.86</v>
      </c>
      <c r="F5" s="269">
        <v>546472.16</v>
      </c>
      <c r="O5" s="269">
        <v>262163.12</v>
      </c>
      <c r="P5" s="269">
        <v>1265427.9099999999</v>
      </c>
      <c r="S5" s="98">
        <v>2138315.0299999998</v>
      </c>
      <c r="U5" s="98">
        <v>504.42</v>
      </c>
      <c r="V5" s="98">
        <v>1055660</v>
      </c>
      <c r="Y5" s="126">
        <v>1287460</v>
      </c>
      <c r="AB5" s="126">
        <v>1425545.77</v>
      </c>
      <c r="AC5" s="126">
        <v>60895.55</v>
      </c>
    </row>
    <row r="6" spans="1:33" x14ac:dyDescent="0.2">
      <c r="A6" s="269" t="s">
        <v>2211</v>
      </c>
      <c r="B6" s="124">
        <v>604702.15</v>
      </c>
      <c r="C6" s="124">
        <v>0</v>
      </c>
      <c r="D6" s="124">
        <v>146141.42000000001</v>
      </c>
      <c r="E6" s="269">
        <v>934562.49</v>
      </c>
      <c r="F6" s="269">
        <v>389581.84</v>
      </c>
      <c r="J6" s="125">
        <v>12300</v>
      </c>
      <c r="L6" s="125">
        <v>43.28</v>
      </c>
      <c r="O6" s="269">
        <v>-1336009.9099999999</v>
      </c>
      <c r="P6" s="269">
        <v>3482828.65</v>
      </c>
      <c r="S6" s="98">
        <v>1316748.03</v>
      </c>
      <c r="T6" s="98">
        <v>144805</v>
      </c>
      <c r="U6" s="98">
        <v>698.06</v>
      </c>
      <c r="V6" s="98">
        <v>1008760</v>
      </c>
      <c r="Y6" s="126">
        <v>1194130</v>
      </c>
      <c r="AB6" s="126">
        <v>1268393.46</v>
      </c>
      <c r="AC6" s="126">
        <v>74392.75</v>
      </c>
    </row>
    <row r="7" spans="1:33" x14ac:dyDescent="0.2">
      <c r="A7" s="269" t="s">
        <v>2212</v>
      </c>
      <c r="B7" s="124">
        <v>203619.78</v>
      </c>
      <c r="C7" s="124">
        <v>0</v>
      </c>
      <c r="D7" s="124">
        <v>178645</v>
      </c>
      <c r="E7" s="269">
        <v>592537.86</v>
      </c>
      <c r="F7" s="269">
        <v>483906.78</v>
      </c>
      <c r="J7" s="125">
        <v>228301.63</v>
      </c>
      <c r="O7" s="269">
        <v>-2636279.2200000002</v>
      </c>
      <c r="P7" s="269">
        <v>3940312</v>
      </c>
      <c r="S7" s="98">
        <v>1306140.06</v>
      </c>
      <c r="U7" s="98">
        <v>307</v>
      </c>
      <c r="V7" s="98">
        <v>595200</v>
      </c>
      <c r="X7" s="98">
        <v>20000</v>
      </c>
      <c r="Y7" s="126">
        <v>818680</v>
      </c>
      <c r="AB7" s="126">
        <v>997413.95</v>
      </c>
      <c r="AC7" s="126">
        <v>169615.25</v>
      </c>
      <c r="AG7" s="126">
        <v>618.85</v>
      </c>
    </row>
    <row r="8" spans="1:33" x14ac:dyDescent="0.2">
      <c r="A8" s="269" t="s">
        <v>2213</v>
      </c>
      <c r="B8" s="124">
        <v>661052.1</v>
      </c>
      <c r="C8" s="124">
        <v>0</v>
      </c>
      <c r="D8" s="124">
        <v>31116.959999999999</v>
      </c>
      <c r="E8" s="269">
        <v>405286.86</v>
      </c>
      <c r="F8" s="269">
        <v>172091.28</v>
      </c>
      <c r="H8" s="269">
        <v>194900</v>
      </c>
      <c r="J8" s="125">
        <v>22500</v>
      </c>
      <c r="L8" s="125">
        <v>0</v>
      </c>
      <c r="O8" s="269">
        <v>-1416665.48</v>
      </c>
      <c r="P8" s="269">
        <v>2735240.51</v>
      </c>
      <c r="S8" s="98">
        <v>619748.11</v>
      </c>
      <c r="T8" s="98">
        <v>361176.73</v>
      </c>
      <c r="U8" s="98">
        <v>1281.98</v>
      </c>
      <c r="V8" s="98">
        <v>823390</v>
      </c>
      <c r="Y8" s="126">
        <v>893810</v>
      </c>
      <c r="AA8" s="126">
        <v>3106</v>
      </c>
      <c r="AB8" s="126">
        <v>437401.8</v>
      </c>
      <c r="AC8" s="126">
        <v>67610.850000000006</v>
      </c>
      <c r="AG8" s="126">
        <v>270000</v>
      </c>
    </row>
    <row r="9" spans="1:33" x14ac:dyDescent="0.2">
      <c r="A9" s="269" t="s">
        <v>2214</v>
      </c>
      <c r="B9" s="124">
        <v>192197.82</v>
      </c>
      <c r="C9" s="124">
        <v>0</v>
      </c>
      <c r="D9" s="124">
        <v>119177.14</v>
      </c>
      <c r="E9" s="269">
        <v>757035.11</v>
      </c>
      <c r="F9" s="269">
        <v>1101377.94</v>
      </c>
      <c r="J9" s="125">
        <v>0</v>
      </c>
      <c r="O9" s="269">
        <v>-25488.1</v>
      </c>
      <c r="P9" s="269">
        <v>2266802.89</v>
      </c>
      <c r="S9" s="98">
        <v>621201.82999999996</v>
      </c>
      <c r="U9" s="98">
        <v>411.21</v>
      </c>
      <c r="V9" s="98">
        <v>685760</v>
      </c>
      <c r="Y9" s="126">
        <v>762518</v>
      </c>
      <c r="AB9" s="126">
        <v>358339.92</v>
      </c>
      <c r="AC9" s="126">
        <v>122728.35</v>
      </c>
      <c r="AG9" s="126">
        <v>120684.11</v>
      </c>
    </row>
    <row r="10" spans="1:33" x14ac:dyDescent="0.2">
      <c r="A10" s="269" t="s">
        <v>2215</v>
      </c>
      <c r="B10" s="124">
        <v>368023.25</v>
      </c>
      <c r="C10" s="124">
        <v>0</v>
      </c>
      <c r="D10" s="124">
        <v>462989.08</v>
      </c>
      <c r="E10" s="269">
        <v>946765.54</v>
      </c>
      <c r="F10" s="269">
        <v>663156.36</v>
      </c>
      <c r="J10" s="125">
        <v>19424</v>
      </c>
      <c r="O10" s="269">
        <v>-1347413.33</v>
      </c>
      <c r="P10" s="269">
        <v>2678016.84</v>
      </c>
      <c r="S10" s="98">
        <v>1779648.21</v>
      </c>
      <c r="U10" s="98">
        <v>670.84</v>
      </c>
      <c r="V10" s="98">
        <v>848660</v>
      </c>
      <c r="Y10" s="126">
        <v>929065</v>
      </c>
      <c r="AB10" s="126">
        <v>510682.88</v>
      </c>
      <c r="AC10" s="126">
        <v>95354.45</v>
      </c>
    </row>
    <row r="11" spans="1:33" x14ac:dyDescent="0.2">
      <c r="A11" s="269" t="s">
        <v>2216</v>
      </c>
      <c r="B11" s="124">
        <v>265946.69</v>
      </c>
      <c r="C11" s="124">
        <v>0</v>
      </c>
      <c r="D11" s="124">
        <v>168976.39</v>
      </c>
      <c r="E11" s="269">
        <v>2131258.63</v>
      </c>
      <c r="F11" s="269">
        <v>157806.39999999999</v>
      </c>
      <c r="J11" s="125">
        <v>150</v>
      </c>
      <c r="L11" s="125">
        <v>25804.73</v>
      </c>
      <c r="O11" s="269">
        <v>2087829.96</v>
      </c>
      <c r="P11" s="269">
        <v>585220.22</v>
      </c>
      <c r="S11" s="98">
        <v>1005227.84</v>
      </c>
      <c r="U11" s="98">
        <v>359.73</v>
      </c>
      <c r="V11" s="98">
        <v>505330</v>
      </c>
      <c r="Y11" s="126">
        <v>710640</v>
      </c>
      <c r="AB11" s="126">
        <v>650813.92000000004</v>
      </c>
      <c r="AC11" s="126">
        <v>105613.45</v>
      </c>
      <c r="AG11" s="126">
        <v>24925</v>
      </c>
    </row>
    <row r="12" spans="1:33" x14ac:dyDescent="0.2">
      <c r="A12" s="269" t="s">
        <v>2217</v>
      </c>
      <c r="B12" s="124">
        <v>451533.42</v>
      </c>
      <c r="C12" s="124">
        <v>0</v>
      </c>
      <c r="D12" s="124">
        <v>269881.45</v>
      </c>
      <c r="E12" s="269">
        <v>525696.86</v>
      </c>
      <c r="F12" s="269">
        <v>1045666.32</v>
      </c>
      <c r="J12" s="125">
        <v>0</v>
      </c>
      <c r="O12" s="269">
        <v>282806.27</v>
      </c>
      <c r="P12" s="269">
        <v>1804328.64</v>
      </c>
      <c r="S12" s="98">
        <v>907835.93</v>
      </c>
      <c r="U12" s="98">
        <v>811.19</v>
      </c>
      <c r="V12" s="98">
        <v>1165990</v>
      </c>
      <c r="Y12" s="126">
        <v>1213990</v>
      </c>
      <c r="AB12" s="126">
        <v>264108.13</v>
      </c>
      <c r="AC12" s="126">
        <v>163015.85</v>
      </c>
      <c r="AG12" s="126">
        <v>225000</v>
      </c>
    </row>
    <row r="13" spans="1:33" x14ac:dyDescent="0.2">
      <c r="A13" s="269" t="s">
        <v>2218</v>
      </c>
      <c r="B13" s="124">
        <v>229900.46</v>
      </c>
      <c r="C13" s="124">
        <v>0</v>
      </c>
      <c r="D13" s="124">
        <v>75490.899999999994</v>
      </c>
      <c r="E13" s="269">
        <v>194216.97</v>
      </c>
      <c r="F13" s="269">
        <v>315575.09000000003</v>
      </c>
      <c r="J13" s="125">
        <v>77238</v>
      </c>
      <c r="O13" s="269">
        <v>-148025.70000000001</v>
      </c>
      <c r="P13" s="269">
        <v>667029.63</v>
      </c>
      <c r="S13" s="98">
        <v>692174.83</v>
      </c>
      <c r="U13" s="98">
        <v>256.63</v>
      </c>
      <c r="V13" s="98">
        <v>776330</v>
      </c>
      <c r="Y13" s="126">
        <v>981510</v>
      </c>
      <c r="AB13" s="126">
        <v>225014.82</v>
      </c>
      <c r="AC13" s="126">
        <v>34579.15</v>
      </c>
    </row>
    <row r="14" spans="1:33" x14ac:dyDescent="0.2">
      <c r="A14" s="269" t="s">
        <v>2219</v>
      </c>
      <c r="B14" s="124">
        <v>168503.69</v>
      </c>
      <c r="C14" s="124">
        <v>0</v>
      </c>
      <c r="D14" s="124">
        <v>320120.01</v>
      </c>
      <c r="E14" s="269">
        <v>3</v>
      </c>
      <c r="F14" s="269">
        <v>343316.5</v>
      </c>
      <c r="J14" s="125">
        <v>39024</v>
      </c>
      <c r="O14" s="269">
        <v>-208103.87</v>
      </c>
      <c r="P14" s="269">
        <v>818351.54</v>
      </c>
      <c r="S14" s="98">
        <v>1097686.1100000001</v>
      </c>
      <c r="U14" s="98">
        <v>181.47</v>
      </c>
      <c r="V14" s="98">
        <v>446440</v>
      </c>
      <c r="X14" s="98">
        <v>400000</v>
      </c>
      <c r="Y14" s="126">
        <v>651540</v>
      </c>
      <c r="AB14" s="126">
        <v>1066761.3999999999</v>
      </c>
      <c r="AC14" s="126">
        <v>34601.65</v>
      </c>
    </row>
    <row r="15" spans="1:33" x14ac:dyDescent="0.2">
      <c r="A15" s="269" t="s">
        <v>2220</v>
      </c>
      <c r="B15" s="124">
        <v>332495.44</v>
      </c>
      <c r="C15" s="124">
        <v>0</v>
      </c>
      <c r="D15" s="124">
        <v>89313.54</v>
      </c>
      <c r="E15" s="269">
        <v>1949904.37</v>
      </c>
      <c r="F15" s="269">
        <v>324260.68</v>
      </c>
      <c r="J15" s="125">
        <v>16300</v>
      </c>
      <c r="L15" s="125">
        <v>196.26</v>
      </c>
      <c r="O15" s="269">
        <v>-1432241.36</v>
      </c>
      <c r="P15" s="269">
        <v>3873985.05</v>
      </c>
      <c r="S15" s="98">
        <v>971589.13</v>
      </c>
      <c r="T15" s="98">
        <v>107750</v>
      </c>
      <c r="U15" s="98">
        <v>263</v>
      </c>
      <c r="V15" s="98">
        <v>939550</v>
      </c>
      <c r="Y15" s="126">
        <v>1142228</v>
      </c>
      <c r="AB15" s="126">
        <v>556635.9</v>
      </c>
      <c r="AC15" s="126">
        <v>73778.149999999994</v>
      </c>
    </row>
    <row r="16" spans="1:33" x14ac:dyDescent="0.2">
      <c r="A16" s="269" t="s">
        <v>2221</v>
      </c>
      <c r="B16" s="124">
        <v>133981.68</v>
      </c>
      <c r="C16" s="124">
        <v>0</v>
      </c>
      <c r="D16" s="124">
        <v>98169.27</v>
      </c>
      <c r="E16" s="269">
        <v>1548915.86</v>
      </c>
      <c r="F16" s="269">
        <v>205692.57</v>
      </c>
      <c r="J16" s="125">
        <v>5000</v>
      </c>
      <c r="O16" s="269">
        <v>-119692.8</v>
      </c>
      <c r="P16" s="269">
        <v>2037072.22</v>
      </c>
      <c r="S16" s="98">
        <v>699136.16</v>
      </c>
      <c r="U16" s="98">
        <v>155.01</v>
      </c>
      <c r="V16" s="98">
        <v>578950</v>
      </c>
      <c r="X16" s="98">
        <v>70000</v>
      </c>
      <c r="Y16" s="126">
        <v>772548</v>
      </c>
      <c r="AB16" s="126">
        <v>360761.26</v>
      </c>
      <c r="AC16" s="126">
        <v>72345.95</v>
      </c>
      <c r="AG16" s="126">
        <v>70000</v>
      </c>
    </row>
    <row r="17" spans="1:33" x14ac:dyDescent="0.2">
      <c r="A17" s="269" t="s">
        <v>2222</v>
      </c>
      <c r="B17" s="124">
        <v>404515.64</v>
      </c>
      <c r="C17" s="124">
        <v>0</v>
      </c>
      <c r="D17" s="124">
        <v>78992.95</v>
      </c>
      <c r="E17" s="269">
        <v>280330.23999999999</v>
      </c>
      <c r="F17" s="269">
        <v>504568</v>
      </c>
      <c r="J17" s="125">
        <v>12545</v>
      </c>
      <c r="O17" s="269">
        <v>-174280.82</v>
      </c>
      <c r="P17" s="269">
        <v>2706524.69</v>
      </c>
      <c r="S17" s="98">
        <v>690067.14</v>
      </c>
      <c r="T17" s="98">
        <v>73350</v>
      </c>
      <c r="U17" s="98">
        <v>556.82000000000005</v>
      </c>
      <c r="V17" s="98">
        <v>628720</v>
      </c>
      <c r="Y17" s="126">
        <v>718233</v>
      </c>
      <c r="AA17" s="126">
        <v>1120</v>
      </c>
      <c r="AB17" s="126">
        <v>1872875.05</v>
      </c>
      <c r="AC17" s="126">
        <v>74561.95</v>
      </c>
    </row>
    <row r="18" spans="1:33" x14ac:dyDescent="0.2">
      <c r="A18" s="269" t="s">
        <v>2223</v>
      </c>
      <c r="B18" s="124">
        <v>180305.28</v>
      </c>
      <c r="C18" s="124">
        <v>44600</v>
      </c>
      <c r="D18" s="124">
        <v>140963.45000000001</v>
      </c>
      <c r="E18" s="269">
        <v>83665.039999999994</v>
      </c>
      <c r="F18" s="269">
        <v>234755.75</v>
      </c>
      <c r="J18" s="125">
        <v>11800</v>
      </c>
      <c r="O18" s="269">
        <v>128166.69</v>
      </c>
      <c r="P18" s="269">
        <v>865508.28</v>
      </c>
      <c r="S18" s="98">
        <v>1419212.4</v>
      </c>
      <c r="U18" s="98">
        <v>270.82</v>
      </c>
      <c r="V18" s="98">
        <v>902770</v>
      </c>
      <c r="Y18" s="126">
        <v>972770</v>
      </c>
      <c r="AB18" s="126">
        <v>1582743.12</v>
      </c>
      <c r="AC18" s="126">
        <v>91629.55</v>
      </c>
    </row>
    <row r="19" spans="1:33" x14ac:dyDescent="0.2">
      <c r="A19" s="269" t="s">
        <v>2224</v>
      </c>
      <c r="B19" s="124">
        <v>323850.71999999997</v>
      </c>
      <c r="C19" s="124">
        <v>0</v>
      </c>
      <c r="D19" s="124">
        <v>52203.93</v>
      </c>
      <c r="E19" s="269">
        <v>48150.15</v>
      </c>
      <c r="F19" s="269">
        <v>150303.49</v>
      </c>
      <c r="J19" s="125">
        <v>5000</v>
      </c>
      <c r="O19" s="269">
        <v>-2879858</v>
      </c>
      <c r="P19" s="269">
        <v>2831701.19</v>
      </c>
      <c r="S19" s="98">
        <v>1432120.31</v>
      </c>
      <c r="U19" s="98">
        <v>357.59</v>
      </c>
      <c r="V19" s="98">
        <v>354320</v>
      </c>
      <c r="Y19" s="126">
        <v>526999.5</v>
      </c>
      <c r="AA19" s="126">
        <v>960</v>
      </c>
      <c r="AB19" s="126">
        <v>579403.85</v>
      </c>
      <c r="AC19" s="126">
        <v>52604.95</v>
      </c>
    </row>
    <row r="20" spans="1:33" x14ac:dyDescent="0.2">
      <c r="A20" s="269" t="s">
        <v>2225</v>
      </c>
      <c r="B20" s="124">
        <v>517621.94</v>
      </c>
      <c r="C20" s="124">
        <v>0</v>
      </c>
      <c r="D20" s="124">
        <v>237999.06</v>
      </c>
      <c r="E20" s="269">
        <v>2575776.91</v>
      </c>
      <c r="F20" s="269">
        <v>442226.59</v>
      </c>
      <c r="J20" s="125">
        <v>0</v>
      </c>
      <c r="L20" s="125">
        <v>1000</v>
      </c>
      <c r="O20" s="269">
        <v>-1934955.9</v>
      </c>
      <c r="P20" s="269">
        <v>5546813.3099999996</v>
      </c>
      <c r="S20" s="98">
        <v>952909.05</v>
      </c>
      <c r="U20" s="98">
        <v>907.13</v>
      </c>
      <c r="V20" s="98">
        <v>436850</v>
      </c>
      <c r="Y20" s="126">
        <v>544920</v>
      </c>
      <c r="AA20" s="126">
        <v>33206</v>
      </c>
      <c r="AB20" s="126">
        <v>554976.93999999994</v>
      </c>
      <c r="AC20" s="126">
        <v>91523.65</v>
      </c>
      <c r="AG20" s="126">
        <v>1350</v>
      </c>
    </row>
    <row r="21" spans="1:33" x14ac:dyDescent="0.2">
      <c r="A21" s="269" t="s">
        <v>2226</v>
      </c>
      <c r="B21" s="124">
        <v>491295.09</v>
      </c>
      <c r="C21" s="124">
        <v>0</v>
      </c>
      <c r="D21" s="124">
        <v>199271.88</v>
      </c>
      <c r="E21" s="269">
        <v>2559300.7999999998</v>
      </c>
      <c r="F21" s="269">
        <v>1244258.27</v>
      </c>
      <c r="O21" s="269">
        <v>2638502.58</v>
      </c>
      <c r="P21" s="269">
        <v>1606327.04</v>
      </c>
      <c r="S21" s="98">
        <v>2633847.27</v>
      </c>
      <c r="U21" s="98">
        <v>346.19</v>
      </c>
      <c r="V21" s="98">
        <v>1272922</v>
      </c>
      <c r="Y21" s="126">
        <v>1665955</v>
      </c>
      <c r="AB21" s="126">
        <v>1851915.24</v>
      </c>
      <c r="AC21" s="126">
        <v>111473.8</v>
      </c>
    </row>
    <row r="22" spans="1:33" x14ac:dyDescent="0.2">
      <c r="A22" s="269" t="s">
        <v>2227</v>
      </c>
      <c r="B22" s="124">
        <v>437368.7</v>
      </c>
      <c r="C22" s="124">
        <v>0</v>
      </c>
      <c r="D22" s="124">
        <v>114909.45</v>
      </c>
      <c r="E22" s="269">
        <v>1935369.17</v>
      </c>
      <c r="F22" s="269">
        <v>510988.17</v>
      </c>
      <c r="L22" s="125">
        <v>698</v>
      </c>
      <c r="O22" s="269">
        <v>1523738.49</v>
      </c>
      <c r="P22" s="269">
        <v>1373222.93</v>
      </c>
      <c r="S22" s="98">
        <v>874679.89</v>
      </c>
      <c r="U22" s="98">
        <v>728.99</v>
      </c>
      <c r="V22" s="98">
        <v>932690</v>
      </c>
      <c r="Y22" s="126">
        <v>1012222</v>
      </c>
      <c r="Z22" s="126">
        <v>11000</v>
      </c>
      <c r="AA22" s="126">
        <v>19720</v>
      </c>
      <c r="AB22" s="126">
        <v>518316.36</v>
      </c>
      <c r="AC22" s="126">
        <v>132942.45000000001</v>
      </c>
    </row>
    <row r="23" spans="1:33" x14ac:dyDescent="0.2">
      <c r="A23" s="269" t="s">
        <v>2228</v>
      </c>
      <c r="B23" s="124">
        <v>694451.5</v>
      </c>
      <c r="C23" s="124">
        <v>30000</v>
      </c>
      <c r="D23" s="124">
        <v>78957.48</v>
      </c>
      <c r="E23" s="269">
        <v>2549567.54</v>
      </c>
      <c r="F23" s="269">
        <v>213352.85</v>
      </c>
      <c r="J23" s="125">
        <v>43391</v>
      </c>
      <c r="O23" s="269">
        <v>3082603.73</v>
      </c>
      <c r="P23" s="269">
        <v>466379.49</v>
      </c>
      <c r="S23" s="98">
        <v>520016.84</v>
      </c>
      <c r="T23" s="98">
        <v>117555</v>
      </c>
      <c r="U23" s="98">
        <v>1041.47</v>
      </c>
      <c r="V23" s="98">
        <v>387380</v>
      </c>
      <c r="X23" s="98">
        <v>119000</v>
      </c>
      <c r="Y23" s="126">
        <v>598360</v>
      </c>
      <c r="AB23" s="126">
        <v>439220.86</v>
      </c>
      <c r="AC23" s="126">
        <v>91081.3</v>
      </c>
    </row>
    <row r="24" spans="1:33" x14ac:dyDescent="0.2">
      <c r="A24" s="269" t="s">
        <v>2229</v>
      </c>
      <c r="B24" s="124">
        <v>255785.62</v>
      </c>
      <c r="C24" s="124">
        <v>26000</v>
      </c>
      <c r="D24" s="124">
        <v>127980.55</v>
      </c>
      <c r="E24" s="269">
        <v>325572.96999999997</v>
      </c>
      <c r="F24" s="269">
        <v>360620.55</v>
      </c>
      <c r="J24" s="125">
        <v>6150</v>
      </c>
      <c r="O24" s="269">
        <v>-448549.25</v>
      </c>
      <c r="P24" s="269">
        <v>1804328.64</v>
      </c>
      <c r="S24" s="98">
        <v>677102.2</v>
      </c>
      <c r="T24" s="98">
        <v>365800</v>
      </c>
      <c r="U24" s="98">
        <v>265.18</v>
      </c>
      <c r="V24" s="98">
        <v>590710</v>
      </c>
      <c r="Y24" s="126">
        <v>669383</v>
      </c>
      <c r="AA24" s="126">
        <v>780</v>
      </c>
      <c r="AB24" s="126">
        <v>1146769.03</v>
      </c>
      <c r="AC24" s="126">
        <v>53813.05</v>
      </c>
    </row>
    <row r="25" spans="1:33" x14ac:dyDescent="0.2">
      <c r="A25" s="269" t="s">
        <v>2230</v>
      </c>
      <c r="B25" s="124">
        <v>328798.48</v>
      </c>
      <c r="C25" s="124">
        <v>4560</v>
      </c>
      <c r="D25" s="124">
        <v>332581.05</v>
      </c>
      <c r="E25" s="269">
        <v>457244.98</v>
      </c>
      <c r="F25" s="269">
        <v>93726.98</v>
      </c>
      <c r="J25" s="125">
        <v>25901.19</v>
      </c>
      <c r="O25" s="269">
        <v>-630879.27</v>
      </c>
      <c r="P25" s="269">
        <v>1601555.91</v>
      </c>
      <c r="S25" s="98">
        <v>1869136.41</v>
      </c>
      <c r="T25" s="98">
        <v>500</v>
      </c>
      <c r="U25" s="98">
        <v>452.98</v>
      </c>
      <c r="V25" s="98">
        <v>597240</v>
      </c>
      <c r="Y25" s="126">
        <v>922743</v>
      </c>
      <c r="AA25" s="126">
        <v>3106</v>
      </c>
      <c r="AB25" s="126">
        <v>1208983.83</v>
      </c>
      <c r="AC25" s="126">
        <v>90924.9</v>
      </c>
      <c r="AG25" s="126">
        <v>1</v>
      </c>
    </row>
    <row r="26" spans="1:33" x14ac:dyDescent="0.2">
      <c r="A26" s="269" t="s">
        <v>2231</v>
      </c>
      <c r="B26" s="124">
        <v>235635.26</v>
      </c>
      <c r="C26" s="124">
        <v>21000</v>
      </c>
      <c r="D26" s="124">
        <v>241611.22</v>
      </c>
      <c r="E26" s="269">
        <v>128700.22</v>
      </c>
      <c r="F26" s="269">
        <v>233938.39</v>
      </c>
      <c r="J26" s="125">
        <v>17430</v>
      </c>
      <c r="O26" s="269">
        <v>-449481.79</v>
      </c>
      <c r="P26" s="269">
        <v>1188537.31</v>
      </c>
      <c r="S26" s="98">
        <v>752838.67</v>
      </c>
      <c r="U26" s="98">
        <v>353.8</v>
      </c>
      <c r="V26" s="98">
        <v>700130</v>
      </c>
      <c r="Y26" s="126">
        <v>951980</v>
      </c>
      <c r="AA26" s="126">
        <v>9660</v>
      </c>
      <c r="AB26" s="126">
        <v>336071.25</v>
      </c>
      <c r="AC26" s="126">
        <v>51093.65</v>
      </c>
    </row>
    <row r="27" spans="1:33" x14ac:dyDescent="0.2">
      <c r="A27" s="269" t="s">
        <v>2351</v>
      </c>
      <c r="B27" s="124">
        <v>313785.44</v>
      </c>
      <c r="C27" s="124">
        <v>0</v>
      </c>
      <c r="D27" s="124">
        <v>181952.2</v>
      </c>
      <c r="E27" s="269">
        <v>687756.56</v>
      </c>
      <c r="F27" s="269">
        <v>321194.63</v>
      </c>
      <c r="J27" s="125">
        <v>13854</v>
      </c>
      <c r="L27" s="125">
        <v>415572.97</v>
      </c>
      <c r="O27" s="269">
        <v>-1963265.48</v>
      </c>
      <c r="P27" s="269">
        <v>3378480.39</v>
      </c>
      <c r="S27" s="98">
        <v>297724.83</v>
      </c>
      <c r="U27" s="98">
        <v>323.11</v>
      </c>
      <c r="V27" s="98">
        <v>650900</v>
      </c>
      <c r="Y27" s="126">
        <v>777540</v>
      </c>
      <c r="AB27" s="126">
        <v>341010.69</v>
      </c>
      <c r="AC27" s="126">
        <v>164721.29999999999</v>
      </c>
    </row>
    <row r="28" spans="1:33" x14ac:dyDescent="0.2">
      <c r="A28" s="269" t="s">
        <v>2356</v>
      </c>
      <c r="B28" s="124">
        <v>417883.52</v>
      </c>
      <c r="C28" s="124">
        <v>0</v>
      </c>
      <c r="D28" s="124">
        <v>102037.28</v>
      </c>
      <c r="E28" s="269">
        <v>3515596.2</v>
      </c>
      <c r="F28" s="269">
        <v>232803.91</v>
      </c>
      <c r="I28" s="125">
        <v>0</v>
      </c>
      <c r="J28" s="125">
        <v>22272</v>
      </c>
      <c r="O28" s="269">
        <v>-622551.92000000004</v>
      </c>
      <c r="P28" s="269">
        <v>4652638.84</v>
      </c>
      <c r="S28" s="98">
        <v>634721.93000000005</v>
      </c>
      <c r="T28" s="98">
        <v>126850</v>
      </c>
      <c r="U28" s="98">
        <v>622.07000000000005</v>
      </c>
      <c r="V28" s="98">
        <v>269000</v>
      </c>
      <c r="Y28" s="126">
        <v>347692</v>
      </c>
      <c r="AB28" s="126">
        <v>382677.36</v>
      </c>
      <c r="AC28" s="126">
        <v>81707.649999999994</v>
      </c>
    </row>
    <row r="29" spans="1:33" x14ac:dyDescent="0.2">
      <c r="A29" s="269" t="s">
        <v>2232</v>
      </c>
      <c r="B29" s="124">
        <v>616921.48</v>
      </c>
      <c r="C29" s="124">
        <v>0</v>
      </c>
      <c r="D29" s="124">
        <v>11330.76</v>
      </c>
      <c r="E29" s="269">
        <v>2421059.9900000002</v>
      </c>
      <c r="F29" s="269">
        <v>248399.24</v>
      </c>
      <c r="J29" s="125">
        <v>5460</v>
      </c>
      <c r="O29" s="269">
        <v>-1057125.8</v>
      </c>
      <c r="P29" s="269">
        <v>3908830.71</v>
      </c>
      <c r="S29" s="98">
        <v>268979.58</v>
      </c>
      <c r="U29" s="98">
        <v>194.97</v>
      </c>
      <c r="V29" s="98">
        <v>988680</v>
      </c>
      <c r="X29" s="98">
        <v>1167806.8700000001</v>
      </c>
      <c r="Y29" s="126">
        <v>1388584</v>
      </c>
      <c r="AA29" s="126">
        <v>4000</v>
      </c>
      <c r="AB29" s="126">
        <v>422644.96</v>
      </c>
      <c r="AC29" s="126">
        <v>145745.9</v>
      </c>
      <c r="AD29" s="126">
        <v>1100</v>
      </c>
    </row>
    <row r="30" spans="1:33" x14ac:dyDescent="0.2">
      <c r="A30" s="269" t="s">
        <v>2233</v>
      </c>
      <c r="B30" s="124">
        <v>113364.82</v>
      </c>
      <c r="C30" s="124">
        <v>78812</v>
      </c>
      <c r="D30" s="124">
        <v>96991.43</v>
      </c>
      <c r="E30" s="269">
        <v>1020840</v>
      </c>
      <c r="F30" s="269">
        <v>322573</v>
      </c>
      <c r="L30" s="125">
        <v>567000</v>
      </c>
      <c r="O30" s="269">
        <v>-2673952.41</v>
      </c>
      <c r="P30" s="269">
        <v>3967213.3</v>
      </c>
      <c r="R30" s="98">
        <v>431.69</v>
      </c>
      <c r="S30" s="98">
        <v>678963.62</v>
      </c>
      <c r="V30" s="98">
        <v>879360</v>
      </c>
      <c r="X30" s="98">
        <v>100000</v>
      </c>
      <c r="Y30" s="126">
        <v>1125510</v>
      </c>
      <c r="AA30" s="126">
        <v>9132</v>
      </c>
      <c r="AB30" s="126">
        <v>634558.94999999995</v>
      </c>
      <c r="AC30" s="126">
        <v>103648</v>
      </c>
      <c r="AD30" s="126">
        <v>5000</v>
      </c>
    </row>
    <row r="31" spans="1:33" x14ac:dyDescent="0.2">
      <c r="A31" s="269" t="s">
        <v>2234</v>
      </c>
      <c r="B31" s="124">
        <v>375850.35</v>
      </c>
      <c r="C31" s="124">
        <v>0</v>
      </c>
      <c r="D31" s="124">
        <v>56437.78</v>
      </c>
      <c r="E31" s="269">
        <v>66830.100000000006</v>
      </c>
      <c r="F31" s="269">
        <v>375524.87</v>
      </c>
      <c r="O31" s="269">
        <v>-933234.62</v>
      </c>
      <c r="P31" s="269">
        <v>1728640.99</v>
      </c>
      <c r="S31" s="98">
        <v>680857.31</v>
      </c>
      <c r="U31" s="98">
        <v>585.17999999999995</v>
      </c>
      <c r="V31" s="98">
        <v>746470</v>
      </c>
      <c r="Y31" s="126">
        <v>822040</v>
      </c>
      <c r="AA31" s="126">
        <v>14324</v>
      </c>
      <c r="AB31" s="126">
        <v>298593.26</v>
      </c>
      <c r="AC31" s="126">
        <v>120606.15</v>
      </c>
      <c r="AD31" s="126">
        <v>55000</v>
      </c>
      <c r="AG31" s="126">
        <v>33894.35</v>
      </c>
    </row>
    <row r="32" spans="1:33" x14ac:dyDescent="0.2">
      <c r="A32" s="269" t="s">
        <v>2235</v>
      </c>
      <c r="B32" s="124">
        <v>25129.94</v>
      </c>
      <c r="C32" s="124">
        <v>30246</v>
      </c>
      <c r="D32" s="124">
        <v>261530.52</v>
      </c>
      <c r="E32" s="269">
        <v>56507.83</v>
      </c>
      <c r="F32" s="269">
        <v>332026.09000000003</v>
      </c>
      <c r="L32" s="125">
        <v>263407.45</v>
      </c>
      <c r="O32" s="269">
        <v>-1682054.14</v>
      </c>
      <c r="P32" s="269">
        <v>2399403.2599999998</v>
      </c>
      <c r="S32" s="98">
        <v>330849.03000000003</v>
      </c>
      <c r="U32" s="98">
        <v>322.7</v>
      </c>
      <c r="X32" s="98">
        <v>143770.76999999999</v>
      </c>
      <c r="Y32" s="126">
        <v>176164</v>
      </c>
      <c r="AA32" s="126">
        <v>35414</v>
      </c>
      <c r="AB32" s="126">
        <v>337049.16</v>
      </c>
      <c r="AC32" s="126">
        <v>91322.18</v>
      </c>
      <c r="AF32" s="126">
        <v>47000</v>
      </c>
      <c r="AG32" s="126">
        <v>5023.74</v>
      </c>
    </row>
    <row r="33" spans="1:33" x14ac:dyDescent="0.2">
      <c r="A33" s="269" t="s">
        <v>2236</v>
      </c>
      <c r="B33" s="124">
        <v>345958.29</v>
      </c>
      <c r="C33" s="124">
        <v>0</v>
      </c>
      <c r="D33" s="124">
        <v>142593.38</v>
      </c>
      <c r="E33" s="269">
        <v>11379778.4</v>
      </c>
      <c r="F33" s="269">
        <v>385511.84</v>
      </c>
      <c r="L33" s="125">
        <v>334.26</v>
      </c>
      <c r="O33" s="269">
        <v>4131494.75</v>
      </c>
      <c r="P33" s="269">
        <v>8039383.1299999999</v>
      </c>
      <c r="S33" s="98">
        <v>716483.42</v>
      </c>
      <c r="T33" s="98">
        <v>20000</v>
      </c>
      <c r="U33" s="98">
        <v>472.88</v>
      </c>
      <c r="V33" s="98">
        <v>580520</v>
      </c>
      <c r="X33" s="98">
        <v>339940</v>
      </c>
      <c r="Y33" s="126">
        <v>943162</v>
      </c>
      <c r="AA33" s="126">
        <v>11169</v>
      </c>
      <c r="AB33" s="126">
        <v>459132.64</v>
      </c>
      <c r="AC33" s="126">
        <v>123673.22</v>
      </c>
      <c r="AG33" s="126">
        <v>9739.67</v>
      </c>
    </row>
    <row r="34" spans="1:33" x14ac:dyDescent="0.2">
      <c r="A34" s="269" t="s">
        <v>2237</v>
      </c>
      <c r="B34" s="124">
        <v>287899.31</v>
      </c>
      <c r="C34" s="124">
        <v>0</v>
      </c>
      <c r="D34" s="124">
        <v>124659.81</v>
      </c>
      <c r="E34" s="269">
        <v>2161096.4</v>
      </c>
      <c r="F34" s="269">
        <v>207229.51</v>
      </c>
      <c r="J34" s="125">
        <v>0</v>
      </c>
      <c r="O34" s="269">
        <v>493932.08</v>
      </c>
      <c r="P34" s="269">
        <v>2109112.34</v>
      </c>
      <c r="Q34" s="98">
        <v>322</v>
      </c>
      <c r="S34" s="98">
        <v>824264.09</v>
      </c>
      <c r="U34" s="98">
        <v>894.29</v>
      </c>
      <c r="V34" s="98">
        <v>666560</v>
      </c>
      <c r="X34" s="98">
        <v>144450</v>
      </c>
      <c r="Y34" s="126">
        <v>990762</v>
      </c>
      <c r="Z34" s="126">
        <v>1614</v>
      </c>
      <c r="AB34" s="126">
        <v>308978.31</v>
      </c>
      <c r="AC34" s="126">
        <v>134242.6</v>
      </c>
      <c r="AG34" s="126">
        <v>7884.86</v>
      </c>
    </row>
    <row r="35" spans="1:33" x14ac:dyDescent="0.2">
      <c r="A35" s="269" t="s">
        <v>2238</v>
      </c>
      <c r="B35" s="124">
        <v>348743.27</v>
      </c>
      <c r="C35" s="124">
        <v>0</v>
      </c>
      <c r="D35" s="124">
        <v>49987.19</v>
      </c>
      <c r="E35" s="269">
        <v>2315615.77</v>
      </c>
      <c r="F35" s="269">
        <v>237972.06</v>
      </c>
      <c r="L35" s="125">
        <v>7416.45</v>
      </c>
      <c r="O35" s="269">
        <v>777011.81</v>
      </c>
      <c r="P35" s="269">
        <v>2000000</v>
      </c>
      <c r="S35" s="98">
        <v>643490.98</v>
      </c>
      <c r="U35" s="98">
        <v>391.99</v>
      </c>
      <c r="X35" s="98">
        <v>136180</v>
      </c>
      <c r="Y35" s="126">
        <v>170960</v>
      </c>
      <c r="AB35" s="126">
        <v>297732.40000000002</v>
      </c>
      <c r="AC35" s="126">
        <v>123378.56</v>
      </c>
      <c r="AG35" s="126">
        <v>5500</v>
      </c>
    </row>
    <row r="36" spans="1:33" x14ac:dyDescent="0.2">
      <c r="A36" s="269" t="s">
        <v>2239</v>
      </c>
      <c r="B36" s="124">
        <v>268163.07</v>
      </c>
      <c r="C36" s="124">
        <v>0</v>
      </c>
      <c r="D36" s="124">
        <v>19802.419999999998</v>
      </c>
      <c r="E36" s="269">
        <v>1321851.7</v>
      </c>
      <c r="F36" s="269">
        <v>200321.81</v>
      </c>
      <c r="L36" s="125">
        <v>0</v>
      </c>
      <c r="O36" s="269">
        <v>-353366.24</v>
      </c>
      <c r="P36" s="269">
        <v>2067007.72</v>
      </c>
      <c r="S36" s="98">
        <v>631962.37</v>
      </c>
      <c r="U36" s="98">
        <v>485.45</v>
      </c>
      <c r="Y36" s="126">
        <v>137000</v>
      </c>
      <c r="AA36" s="126">
        <v>5822</v>
      </c>
      <c r="AB36" s="126">
        <v>299129.94</v>
      </c>
      <c r="AC36" s="126">
        <v>90451.36</v>
      </c>
      <c r="AD36" s="126">
        <v>240</v>
      </c>
    </row>
    <row r="37" spans="1:33" x14ac:dyDescent="0.2">
      <c r="A37" s="269" t="s">
        <v>2240</v>
      </c>
      <c r="B37" s="124">
        <v>191367.89</v>
      </c>
      <c r="C37" s="124">
        <v>0</v>
      </c>
      <c r="D37" s="124">
        <v>64934.11</v>
      </c>
      <c r="E37" s="269">
        <v>565371.94999999995</v>
      </c>
      <c r="F37" s="269">
        <v>1058202.57</v>
      </c>
      <c r="O37" s="269">
        <v>-790995.15</v>
      </c>
      <c r="P37" s="269">
        <v>2721924.84</v>
      </c>
      <c r="S37" s="98">
        <v>499281.7</v>
      </c>
      <c r="V37" s="98">
        <v>808080</v>
      </c>
      <c r="X37" s="98">
        <v>298720</v>
      </c>
      <c r="Y37" s="126">
        <v>1141063</v>
      </c>
      <c r="AA37" s="126">
        <v>18920</v>
      </c>
      <c r="AB37" s="126">
        <v>375358.32</v>
      </c>
      <c r="AC37" s="126">
        <v>130989.55</v>
      </c>
    </row>
    <row r="38" spans="1:33" x14ac:dyDescent="0.2">
      <c r="A38" s="269" t="s">
        <v>2241</v>
      </c>
      <c r="B38" s="124">
        <v>354399.55</v>
      </c>
      <c r="C38" s="124">
        <v>0</v>
      </c>
      <c r="D38" s="124">
        <v>63217.66</v>
      </c>
      <c r="E38" s="269">
        <v>3</v>
      </c>
      <c r="F38" s="269">
        <v>9436.69</v>
      </c>
      <c r="J38" s="125">
        <v>56700</v>
      </c>
      <c r="L38" s="125">
        <v>94</v>
      </c>
      <c r="O38" s="269">
        <v>-1594</v>
      </c>
      <c r="P38" s="269">
        <v>1153430.04</v>
      </c>
      <c r="S38" s="98">
        <v>419618.11</v>
      </c>
      <c r="T38" s="98">
        <v>107100</v>
      </c>
      <c r="U38" s="98">
        <v>565.01</v>
      </c>
      <c r="V38" s="98">
        <v>669560</v>
      </c>
      <c r="Y38" s="126">
        <v>859760</v>
      </c>
      <c r="AB38" s="126">
        <v>454574.38</v>
      </c>
      <c r="AC38" s="126">
        <v>49728.55</v>
      </c>
      <c r="AG38" s="126">
        <v>5593.64</v>
      </c>
    </row>
    <row r="39" spans="1:33" x14ac:dyDescent="0.2">
      <c r="A39" s="269" t="s">
        <v>2242</v>
      </c>
      <c r="B39" s="124">
        <v>379552.51</v>
      </c>
      <c r="C39" s="124">
        <v>0</v>
      </c>
      <c r="D39" s="124">
        <v>155226.37</v>
      </c>
      <c r="E39" s="269">
        <v>-357262.06</v>
      </c>
      <c r="F39" s="269">
        <v>153800.29</v>
      </c>
      <c r="J39" s="125">
        <v>196475</v>
      </c>
      <c r="N39" s="269">
        <v>-2304521.69</v>
      </c>
      <c r="O39" s="269">
        <v>-291259</v>
      </c>
      <c r="P39" s="269">
        <v>2737074.7</v>
      </c>
      <c r="S39" s="98">
        <v>521129.4</v>
      </c>
      <c r="T39" s="98">
        <v>171462</v>
      </c>
      <c r="U39" s="98">
        <v>238.98</v>
      </c>
      <c r="V39" s="98">
        <v>679840</v>
      </c>
      <c r="X39" s="98">
        <v>40000</v>
      </c>
      <c r="Y39" s="126">
        <v>808670</v>
      </c>
      <c r="AB39" s="126">
        <v>282819.21999999997</v>
      </c>
      <c r="AC39" s="126">
        <v>103887.39</v>
      </c>
      <c r="AG39" s="126">
        <v>3343.24</v>
      </c>
    </row>
    <row r="40" spans="1:33" x14ac:dyDescent="0.2">
      <c r="A40" s="269" t="s">
        <v>2243</v>
      </c>
      <c r="B40" s="124">
        <v>470891.47</v>
      </c>
      <c r="C40" s="124">
        <v>0</v>
      </c>
      <c r="D40" s="124">
        <v>115334.31</v>
      </c>
      <c r="E40" s="269">
        <v>215767.19</v>
      </c>
      <c r="F40" s="269">
        <v>172655.76</v>
      </c>
      <c r="J40" s="125">
        <v>6300</v>
      </c>
      <c r="O40" s="269">
        <v>443599.66</v>
      </c>
      <c r="P40" s="269">
        <v>1656318.18</v>
      </c>
      <c r="S40" s="98">
        <v>325787.57</v>
      </c>
      <c r="T40" s="98">
        <v>42490</v>
      </c>
      <c r="U40" s="98">
        <v>1862.09</v>
      </c>
      <c r="V40" s="98">
        <v>820070</v>
      </c>
      <c r="Y40" s="126">
        <v>893390</v>
      </c>
      <c r="AB40" s="126">
        <v>165531.76</v>
      </c>
      <c r="AC40" s="126">
        <v>87763.65</v>
      </c>
      <c r="AG40" s="126">
        <v>64.180000000000007</v>
      </c>
    </row>
    <row r="41" spans="1:33" x14ac:dyDescent="0.2">
      <c r="A41" s="269" t="s">
        <v>2244</v>
      </c>
      <c r="B41" s="124">
        <v>197691.01</v>
      </c>
      <c r="C41" s="124">
        <v>0</v>
      </c>
      <c r="D41" s="124">
        <v>86384.27</v>
      </c>
      <c r="E41" s="269">
        <v>165794.95000000001</v>
      </c>
      <c r="F41" s="269">
        <v>-6497.09</v>
      </c>
      <c r="J41" s="125">
        <v>509264</v>
      </c>
      <c r="L41" s="125">
        <v>166.35</v>
      </c>
      <c r="O41" s="269">
        <v>3744.1</v>
      </c>
      <c r="P41" s="269">
        <v>1118559.83</v>
      </c>
      <c r="S41" s="98">
        <v>383039.28</v>
      </c>
      <c r="T41" s="98">
        <v>52990</v>
      </c>
      <c r="V41" s="98">
        <v>1029840</v>
      </c>
      <c r="X41" s="98">
        <v>40000</v>
      </c>
      <c r="Y41" s="126">
        <v>1214435</v>
      </c>
      <c r="AB41" s="126">
        <v>304884.65999999997</v>
      </c>
      <c r="AC41" s="126">
        <v>102823.71</v>
      </c>
      <c r="AG41" s="126">
        <v>8726.15</v>
      </c>
    </row>
    <row r="42" spans="1:33" x14ac:dyDescent="0.2">
      <c r="A42" s="269" t="s">
        <v>2245</v>
      </c>
      <c r="B42" s="124">
        <v>193522.47</v>
      </c>
      <c r="C42" s="124">
        <v>0</v>
      </c>
      <c r="D42" s="124">
        <v>747976.98</v>
      </c>
      <c r="E42" s="269">
        <v>-608564.15</v>
      </c>
      <c r="F42" s="269">
        <v>-78084.259999999995</v>
      </c>
      <c r="I42" s="125">
        <v>150000</v>
      </c>
      <c r="J42" s="125">
        <v>7180</v>
      </c>
      <c r="P42" s="269">
        <v>1381244.13</v>
      </c>
      <c r="S42" s="98">
        <v>459323.51</v>
      </c>
      <c r="T42" s="98">
        <v>77760</v>
      </c>
      <c r="U42" s="98">
        <v>220.03</v>
      </c>
      <c r="V42" s="98">
        <v>768510</v>
      </c>
      <c r="Y42" s="126">
        <v>913270</v>
      </c>
      <c r="AA42" s="126">
        <v>3920</v>
      </c>
      <c r="AB42" s="126">
        <v>216184.94</v>
      </c>
      <c r="AC42" s="126">
        <v>290123.25</v>
      </c>
      <c r="AG42" s="126">
        <v>618.37</v>
      </c>
    </row>
    <row r="43" spans="1:33" x14ac:dyDescent="0.2">
      <c r="A43" s="269" t="s">
        <v>2246</v>
      </c>
      <c r="B43" s="124">
        <v>309867.74</v>
      </c>
      <c r="C43" s="124">
        <v>0</v>
      </c>
      <c r="D43" s="124">
        <v>820477.85</v>
      </c>
      <c r="E43" s="269">
        <v>373967.76</v>
      </c>
      <c r="F43" s="269">
        <v>-82553.42</v>
      </c>
      <c r="J43" s="125">
        <v>144138</v>
      </c>
      <c r="L43" s="125">
        <v>400</v>
      </c>
      <c r="O43" s="269">
        <v>-400</v>
      </c>
      <c r="P43" s="269">
        <v>1240631.49</v>
      </c>
      <c r="S43" s="98">
        <v>458303.02</v>
      </c>
      <c r="T43" s="98">
        <v>63400</v>
      </c>
      <c r="U43" s="98">
        <v>486.16</v>
      </c>
      <c r="V43" s="98">
        <v>958580</v>
      </c>
      <c r="Y43" s="126">
        <v>1102740</v>
      </c>
      <c r="AB43" s="126">
        <v>210055.15</v>
      </c>
      <c r="AC43" s="126">
        <v>202783.32</v>
      </c>
      <c r="AG43" s="126">
        <v>1665.41</v>
      </c>
    </row>
    <row r="44" spans="1:33" x14ac:dyDescent="0.2">
      <c r="A44" s="269" t="s">
        <v>2247</v>
      </c>
      <c r="B44" s="124">
        <v>328605.86</v>
      </c>
      <c r="C44" s="124">
        <v>100000</v>
      </c>
      <c r="D44" s="124">
        <v>460755.3</v>
      </c>
      <c r="E44" s="269">
        <v>30053.81</v>
      </c>
      <c r="F44" s="269">
        <v>61440.29</v>
      </c>
      <c r="I44" s="125">
        <v>100000</v>
      </c>
      <c r="J44" s="125">
        <v>239300</v>
      </c>
      <c r="O44" s="269">
        <v>-740039.27</v>
      </c>
      <c r="P44" s="269">
        <v>2770050.54</v>
      </c>
      <c r="S44" s="98">
        <v>410498.29</v>
      </c>
      <c r="T44" s="98">
        <v>84510</v>
      </c>
      <c r="U44" s="98">
        <v>455.51</v>
      </c>
      <c r="Y44" s="126">
        <v>138060</v>
      </c>
      <c r="AB44" s="126">
        <v>220279.72</v>
      </c>
      <c r="AC44" s="126">
        <v>14524.27</v>
      </c>
      <c r="AG44" s="126">
        <v>442.72</v>
      </c>
    </row>
    <row r="45" spans="1:33" x14ac:dyDescent="0.2">
      <c r="A45" s="269" t="s">
        <v>2248</v>
      </c>
      <c r="B45" s="124">
        <v>449485.87</v>
      </c>
      <c r="C45" s="124">
        <v>0</v>
      </c>
      <c r="D45" s="124">
        <v>34902.639999999999</v>
      </c>
      <c r="E45" s="269">
        <v>45097.31</v>
      </c>
      <c r="F45" s="269">
        <v>221160.07</v>
      </c>
      <c r="J45" s="125">
        <v>8540</v>
      </c>
      <c r="L45" s="125">
        <v>697.39</v>
      </c>
      <c r="N45" s="269">
        <v>16660.38</v>
      </c>
      <c r="O45" s="269">
        <v>136635.74</v>
      </c>
      <c r="P45" s="269">
        <v>2356118.79</v>
      </c>
      <c r="S45" s="98">
        <v>526494.07999999996</v>
      </c>
      <c r="U45" s="98">
        <v>687.81</v>
      </c>
      <c r="V45" s="98">
        <v>906720</v>
      </c>
      <c r="Y45" s="126">
        <v>981520</v>
      </c>
      <c r="AA45" s="126">
        <v>5480</v>
      </c>
      <c r="AB45" s="126">
        <v>284629.96999999997</v>
      </c>
      <c r="AC45" s="126">
        <v>40572.480000000003</v>
      </c>
      <c r="AG45" s="126">
        <v>817.24</v>
      </c>
    </row>
    <row r="46" spans="1:33" x14ac:dyDescent="0.2">
      <c r="A46" s="269" t="s">
        <v>2249</v>
      </c>
      <c r="B46" s="124">
        <v>179956.78</v>
      </c>
      <c r="C46" s="124">
        <v>0</v>
      </c>
      <c r="D46" s="124">
        <v>133391.35999999999</v>
      </c>
      <c r="E46" s="269">
        <v>246464.62</v>
      </c>
      <c r="F46" s="269">
        <v>262981.58</v>
      </c>
      <c r="J46" s="125">
        <v>77580</v>
      </c>
      <c r="K46" s="125">
        <v>2589</v>
      </c>
      <c r="L46" s="125">
        <v>350</v>
      </c>
      <c r="N46" s="269">
        <v>-341908.85</v>
      </c>
      <c r="O46" s="269">
        <v>105525.12</v>
      </c>
      <c r="P46" s="269">
        <v>1990390.15</v>
      </c>
      <c r="S46" s="98">
        <v>537690.81000000006</v>
      </c>
      <c r="U46" s="98">
        <v>214.68</v>
      </c>
      <c r="V46" s="98">
        <v>679760</v>
      </c>
      <c r="X46" s="98">
        <v>40000</v>
      </c>
      <c r="Y46" s="126">
        <v>753360</v>
      </c>
      <c r="Z46" s="126">
        <v>4640</v>
      </c>
      <c r="AB46" s="126">
        <v>306736.13</v>
      </c>
      <c r="AC46" s="126">
        <v>95329.89</v>
      </c>
      <c r="AG46" s="126">
        <v>55.39</v>
      </c>
    </row>
    <row r="47" spans="1:33" x14ac:dyDescent="0.2">
      <c r="A47" s="269" t="s">
        <v>2250</v>
      </c>
      <c r="B47" s="124">
        <v>171758.98</v>
      </c>
      <c r="C47" s="124">
        <v>0</v>
      </c>
      <c r="D47" s="124">
        <v>56217.34</v>
      </c>
      <c r="E47" s="269">
        <v>275449.49</v>
      </c>
      <c r="F47" s="269">
        <v>38998.199999999997</v>
      </c>
      <c r="I47" s="125">
        <v>100000</v>
      </c>
      <c r="J47" s="125">
        <v>42960</v>
      </c>
      <c r="L47" s="125">
        <v>264.7</v>
      </c>
      <c r="O47" s="269">
        <v>3000</v>
      </c>
      <c r="P47" s="269">
        <v>498635.02</v>
      </c>
      <c r="S47" s="98">
        <v>341102.19</v>
      </c>
      <c r="U47" s="98">
        <v>152.71</v>
      </c>
      <c r="V47" s="98">
        <v>539520</v>
      </c>
      <c r="X47" s="98">
        <v>40000</v>
      </c>
      <c r="Y47" s="126">
        <v>646060</v>
      </c>
      <c r="AB47" s="126">
        <v>183466.49</v>
      </c>
      <c r="AC47" s="126">
        <v>27621.47</v>
      </c>
      <c r="AG47" s="126">
        <v>535.24</v>
      </c>
    </row>
    <row r="48" spans="1:33" x14ac:dyDescent="0.2">
      <c r="A48" s="269" t="s">
        <v>2251</v>
      </c>
      <c r="B48" s="124">
        <v>192502.52</v>
      </c>
      <c r="C48" s="124">
        <v>0</v>
      </c>
      <c r="D48" s="124">
        <v>173352.15</v>
      </c>
      <c r="E48" s="269">
        <v>3</v>
      </c>
      <c r="F48" s="269">
        <v>51837.1</v>
      </c>
      <c r="J48" s="125">
        <v>65488</v>
      </c>
      <c r="N48" s="269">
        <v>-11452.2</v>
      </c>
      <c r="P48" s="269">
        <v>452082.82</v>
      </c>
      <c r="S48" s="98">
        <v>444742.77</v>
      </c>
      <c r="U48" s="98">
        <v>212.44</v>
      </c>
      <c r="V48" s="98">
        <v>421710</v>
      </c>
      <c r="Y48" s="126">
        <v>560430</v>
      </c>
      <c r="AB48" s="126">
        <v>207489.43</v>
      </c>
      <c r="AC48" s="126">
        <v>16767.36</v>
      </c>
      <c r="AG48" s="126">
        <v>7067.01</v>
      </c>
    </row>
    <row r="49" spans="1:33" x14ac:dyDescent="0.2">
      <c r="A49" s="269" t="s">
        <v>2252</v>
      </c>
      <c r="B49" s="124">
        <v>420608.18</v>
      </c>
      <c r="C49" s="124">
        <v>0</v>
      </c>
      <c r="D49" s="124">
        <v>43047.68</v>
      </c>
      <c r="E49" s="269">
        <v>2744954.77</v>
      </c>
      <c r="F49" s="269">
        <v>189714.28</v>
      </c>
      <c r="J49" s="125">
        <v>123930</v>
      </c>
      <c r="L49" s="125">
        <v>0</v>
      </c>
      <c r="O49" s="269">
        <v>-159492.1</v>
      </c>
      <c r="P49" s="269">
        <v>5378772.1500000004</v>
      </c>
      <c r="S49" s="98">
        <v>465304.95</v>
      </c>
      <c r="U49" s="98">
        <v>1690.33</v>
      </c>
      <c r="V49" s="98">
        <v>679980</v>
      </c>
      <c r="Y49" s="126">
        <v>750460</v>
      </c>
      <c r="AB49" s="126">
        <v>271441.36</v>
      </c>
      <c r="AC49" s="126">
        <v>150019.95000000001</v>
      </c>
      <c r="AG49" s="126">
        <v>6987.82</v>
      </c>
    </row>
    <row r="50" spans="1:33" x14ac:dyDescent="0.2">
      <c r="A50" s="269" t="s">
        <v>2253</v>
      </c>
      <c r="B50" s="124">
        <v>314436.90999999997</v>
      </c>
      <c r="C50" s="124">
        <v>0</v>
      </c>
      <c r="D50" s="124">
        <v>657139.98</v>
      </c>
      <c r="E50" s="269">
        <v>-107203.76</v>
      </c>
      <c r="F50" s="269">
        <v>-135085.99</v>
      </c>
      <c r="J50" s="125">
        <v>106540</v>
      </c>
      <c r="M50" s="269">
        <v>4586</v>
      </c>
      <c r="P50" s="269">
        <v>1780248.13</v>
      </c>
      <c r="S50" s="98">
        <v>461622.95</v>
      </c>
      <c r="U50" s="98">
        <v>370.37</v>
      </c>
      <c r="V50" s="98">
        <v>830550</v>
      </c>
      <c r="Y50" s="126">
        <v>971928.23</v>
      </c>
      <c r="AB50" s="126">
        <v>267480.09999999998</v>
      </c>
      <c r="AC50" s="126">
        <v>146212.65</v>
      </c>
      <c r="AG50" s="126">
        <v>150.78</v>
      </c>
    </row>
    <row r="51" spans="1:33" x14ac:dyDescent="0.2">
      <c r="A51" s="269" t="s">
        <v>2254</v>
      </c>
      <c r="B51" s="124">
        <v>573891.69999999995</v>
      </c>
      <c r="C51" s="124">
        <v>60000</v>
      </c>
      <c r="D51" s="124">
        <v>311556.40000000002</v>
      </c>
      <c r="E51" s="269">
        <v>846856.72</v>
      </c>
      <c r="F51" s="269">
        <v>276977.14</v>
      </c>
      <c r="O51" s="269">
        <v>197487.27</v>
      </c>
      <c r="P51" s="269">
        <v>2690789.95</v>
      </c>
      <c r="S51" s="98">
        <v>421305.48</v>
      </c>
      <c r="T51" s="98">
        <v>57195</v>
      </c>
      <c r="U51" s="98">
        <v>803</v>
      </c>
      <c r="V51" s="98">
        <v>661380</v>
      </c>
      <c r="X51" s="98">
        <v>197760</v>
      </c>
      <c r="Y51" s="126">
        <v>797486</v>
      </c>
      <c r="AB51" s="126">
        <v>171539.44</v>
      </c>
      <c r="AC51" s="126">
        <v>7015</v>
      </c>
      <c r="AG51" s="126">
        <v>25445.439999999999</v>
      </c>
    </row>
    <row r="52" spans="1:33" x14ac:dyDescent="0.2">
      <c r="A52" s="269" t="s">
        <v>2255</v>
      </c>
      <c r="B52" s="124">
        <v>452202.26</v>
      </c>
      <c r="C52" s="124">
        <v>0</v>
      </c>
      <c r="D52" s="124">
        <v>30647.97</v>
      </c>
      <c r="E52" s="269">
        <v>530397.76</v>
      </c>
      <c r="F52" s="269">
        <v>-13722.29</v>
      </c>
      <c r="L52" s="125">
        <v>1981</v>
      </c>
      <c r="O52" s="269">
        <v>112</v>
      </c>
      <c r="P52" s="269">
        <v>2057308.95</v>
      </c>
      <c r="S52" s="98">
        <v>395537.96</v>
      </c>
      <c r="U52" s="98">
        <v>711.93</v>
      </c>
      <c r="X52" s="98">
        <v>1078.48</v>
      </c>
      <c r="Y52" s="126">
        <v>62400</v>
      </c>
      <c r="AB52" s="126">
        <v>163396.37</v>
      </c>
      <c r="AC52" s="126">
        <v>74210.149999999994</v>
      </c>
      <c r="AG52" s="126">
        <v>87.11</v>
      </c>
    </row>
    <row r="53" spans="1:33" x14ac:dyDescent="0.2">
      <c r="A53" s="269" t="s">
        <v>2256</v>
      </c>
      <c r="B53" s="124">
        <v>99682.44</v>
      </c>
      <c r="C53" s="124">
        <v>0</v>
      </c>
      <c r="D53" s="124">
        <v>272091.12</v>
      </c>
      <c r="E53" s="269">
        <v>124932.08</v>
      </c>
      <c r="F53" s="269">
        <v>198824.44</v>
      </c>
      <c r="L53" s="125">
        <v>14.39</v>
      </c>
      <c r="P53" s="269">
        <v>1988049.06</v>
      </c>
      <c r="S53" s="98">
        <v>452460.52</v>
      </c>
      <c r="U53" s="98">
        <v>191.84</v>
      </c>
      <c r="V53" s="98">
        <v>650790</v>
      </c>
      <c r="X53" s="98">
        <v>40000</v>
      </c>
      <c r="Y53" s="126">
        <v>787272</v>
      </c>
      <c r="AB53" s="126">
        <v>316874.03000000003</v>
      </c>
      <c r="AC53" s="126">
        <v>25691.03</v>
      </c>
      <c r="AG53" s="126">
        <v>1013.05</v>
      </c>
    </row>
    <row r="54" spans="1:33" x14ac:dyDescent="0.2">
      <c r="A54" s="269" t="s">
        <v>2257</v>
      </c>
      <c r="B54" s="124">
        <v>131868.01</v>
      </c>
      <c r="C54" s="124">
        <v>0</v>
      </c>
      <c r="D54" s="124">
        <v>98748.65</v>
      </c>
      <c r="E54" s="269">
        <v>6637.38</v>
      </c>
      <c r="F54" s="269">
        <v>204118.89</v>
      </c>
      <c r="J54" s="125">
        <v>170045</v>
      </c>
      <c r="L54" s="125">
        <v>830</v>
      </c>
      <c r="N54" s="269">
        <v>249356.91</v>
      </c>
      <c r="O54" s="269">
        <v>-509277.18</v>
      </c>
      <c r="P54" s="269">
        <v>1911374.52</v>
      </c>
      <c r="S54" s="98">
        <v>377341.88</v>
      </c>
      <c r="U54" s="98">
        <v>67.19</v>
      </c>
      <c r="V54" s="98">
        <v>555890</v>
      </c>
      <c r="X54" s="98">
        <v>100000</v>
      </c>
      <c r="Y54" s="126">
        <v>698510</v>
      </c>
      <c r="AA54" s="126">
        <v>2000</v>
      </c>
      <c r="AB54" s="126">
        <v>141136.29999999999</v>
      </c>
      <c r="AC54" s="126">
        <v>65299.06</v>
      </c>
      <c r="AG54" s="126">
        <v>97.81</v>
      </c>
    </row>
    <row r="55" spans="1:33" x14ac:dyDescent="0.2">
      <c r="A55" s="269" t="s">
        <v>2258</v>
      </c>
      <c r="B55" s="124">
        <v>454888.67</v>
      </c>
      <c r="C55" s="124">
        <v>231.36</v>
      </c>
      <c r="D55" s="124">
        <v>33878.32</v>
      </c>
      <c r="E55" s="269">
        <v>127155.81</v>
      </c>
      <c r="F55" s="269">
        <v>92595.21</v>
      </c>
      <c r="J55" s="125">
        <v>33905</v>
      </c>
      <c r="L55" s="125">
        <v>0</v>
      </c>
      <c r="O55" s="269">
        <v>-999092.6</v>
      </c>
      <c r="P55" s="269">
        <v>1946410.43</v>
      </c>
      <c r="S55" s="98">
        <v>404752.35</v>
      </c>
      <c r="U55" s="98">
        <v>1032.19</v>
      </c>
      <c r="V55" s="98">
        <v>1077298</v>
      </c>
      <c r="X55" s="98">
        <v>120000</v>
      </c>
      <c r="Y55" s="126">
        <v>1209938</v>
      </c>
      <c r="Z55" s="126">
        <v>2500</v>
      </c>
      <c r="AA55" s="126">
        <v>1920</v>
      </c>
      <c r="AB55" s="126">
        <v>535966.18999999994</v>
      </c>
      <c r="AC55" s="126">
        <v>59203.81</v>
      </c>
    </row>
    <row r="56" spans="1:33" x14ac:dyDescent="0.2">
      <c r="A56" s="269" t="s">
        <v>2259</v>
      </c>
      <c r="B56" s="124">
        <v>219033.04</v>
      </c>
      <c r="C56" s="124">
        <v>0</v>
      </c>
      <c r="D56" s="124">
        <v>35096.51</v>
      </c>
      <c r="E56" s="269">
        <v>661419.96</v>
      </c>
      <c r="F56" s="269">
        <v>214616.91</v>
      </c>
      <c r="J56" s="125">
        <v>20894.39</v>
      </c>
      <c r="L56" s="125">
        <v>350.2</v>
      </c>
      <c r="O56" s="269">
        <v>158971.45000000001</v>
      </c>
      <c r="P56" s="269">
        <v>1372237.86</v>
      </c>
      <c r="S56" s="98">
        <v>159953.26999999999</v>
      </c>
      <c r="T56" s="98">
        <v>50000</v>
      </c>
      <c r="U56" s="98">
        <v>503.87</v>
      </c>
      <c r="V56" s="98">
        <v>444150</v>
      </c>
      <c r="X56" s="98">
        <v>78300</v>
      </c>
      <c r="Y56" s="126">
        <v>530850</v>
      </c>
      <c r="Z56" s="126">
        <v>1680</v>
      </c>
      <c r="AA56" s="126">
        <v>8415</v>
      </c>
      <c r="AB56" s="126">
        <v>271579.95</v>
      </c>
      <c r="AC56" s="126">
        <v>340029.67</v>
      </c>
    </row>
    <row r="57" spans="1:33" x14ac:dyDescent="0.2">
      <c r="A57" s="269" t="s">
        <v>2260</v>
      </c>
      <c r="B57" s="124">
        <v>435091.18</v>
      </c>
      <c r="C57" s="124">
        <v>0</v>
      </c>
      <c r="D57" s="124">
        <v>14674.59</v>
      </c>
      <c r="E57" s="269">
        <v>24657.88</v>
      </c>
      <c r="F57" s="269">
        <v>72788.06</v>
      </c>
      <c r="I57" s="125">
        <v>3000</v>
      </c>
      <c r="J57" s="125">
        <v>26205</v>
      </c>
      <c r="L57" s="125">
        <v>198.04</v>
      </c>
      <c r="O57" s="269">
        <v>-447743.49</v>
      </c>
      <c r="P57" s="269">
        <v>1028783.07</v>
      </c>
      <c r="S57" s="98">
        <v>283605.75</v>
      </c>
      <c r="T57" s="98">
        <v>65000</v>
      </c>
      <c r="U57" s="98">
        <v>792.96</v>
      </c>
      <c r="V57" s="98">
        <v>356959.4</v>
      </c>
      <c r="X57" s="98">
        <v>58000</v>
      </c>
      <c r="Y57" s="126">
        <v>477199.4</v>
      </c>
      <c r="AB57" s="126">
        <v>311248.8</v>
      </c>
      <c r="AC57" s="126">
        <v>29902.82</v>
      </c>
    </row>
    <row r="58" spans="1:33" x14ac:dyDescent="0.2">
      <c r="A58" s="269" t="s">
        <v>2261</v>
      </c>
      <c r="B58" s="124">
        <v>536338.37</v>
      </c>
      <c r="C58" s="124">
        <v>1372.2</v>
      </c>
      <c r="D58" s="124">
        <v>56867.09</v>
      </c>
      <c r="E58" s="269">
        <v>80188.7</v>
      </c>
      <c r="F58" s="269">
        <v>76176.62</v>
      </c>
      <c r="J58" s="125">
        <v>31250.99</v>
      </c>
      <c r="O58" s="269">
        <v>228385.29</v>
      </c>
      <c r="P58" s="269">
        <v>566631.65</v>
      </c>
      <c r="S58" s="98">
        <v>323888.65000000002</v>
      </c>
      <c r="U58" s="98">
        <v>1006</v>
      </c>
      <c r="V58" s="98">
        <v>688810.5</v>
      </c>
      <c r="X58" s="98">
        <v>79000</v>
      </c>
      <c r="Y58" s="126">
        <v>833250.5</v>
      </c>
      <c r="AA58" s="126">
        <v>2760</v>
      </c>
      <c r="AB58" s="126">
        <v>290186.59000000003</v>
      </c>
      <c r="AC58" s="126">
        <v>21409.01</v>
      </c>
    </row>
    <row r="59" spans="1:33" x14ac:dyDescent="0.2">
      <c r="A59" s="269" t="s">
        <v>2262</v>
      </c>
      <c r="B59" s="124">
        <v>224729.23</v>
      </c>
      <c r="C59" s="124">
        <v>4336.34</v>
      </c>
      <c r="D59" s="124">
        <v>27124.44</v>
      </c>
      <c r="E59" s="269">
        <v>379535.14</v>
      </c>
      <c r="F59" s="269">
        <v>60813.91</v>
      </c>
      <c r="J59" s="125">
        <v>29590</v>
      </c>
      <c r="L59" s="125">
        <v>0</v>
      </c>
      <c r="O59" s="269">
        <v>-1084581.55</v>
      </c>
      <c r="P59" s="269">
        <v>1787234.17</v>
      </c>
      <c r="R59" s="98">
        <v>339.51</v>
      </c>
      <c r="S59" s="98">
        <v>288905.83</v>
      </c>
      <c r="T59" s="98">
        <v>145500</v>
      </c>
      <c r="U59" s="98">
        <v>227.04</v>
      </c>
      <c r="V59" s="98">
        <v>353492.56</v>
      </c>
      <c r="X59" s="98">
        <v>39000</v>
      </c>
      <c r="Y59" s="126">
        <v>461157.56</v>
      </c>
      <c r="AB59" s="126">
        <v>225671.13</v>
      </c>
      <c r="AC59" s="126">
        <v>133750.81</v>
      </c>
    </row>
    <row r="60" spans="1:33" x14ac:dyDescent="0.2">
      <c r="A60" s="269" t="s">
        <v>2263</v>
      </c>
      <c r="B60" s="124">
        <v>297315.95</v>
      </c>
      <c r="C60" s="124">
        <v>949.3</v>
      </c>
      <c r="D60" s="124">
        <v>58580.02</v>
      </c>
      <c r="E60" s="269">
        <v>2258947.2400000002</v>
      </c>
      <c r="F60" s="269">
        <v>40099.019999999997</v>
      </c>
      <c r="J60" s="125">
        <v>18200</v>
      </c>
      <c r="L60" s="125">
        <v>203.26</v>
      </c>
      <c r="O60" s="269">
        <v>-1156053.03</v>
      </c>
      <c r="P60" s="269">
        <v>3909726.18</v>
      </c>
      <c r="S60" s="98">
        <v>342963.74</v>
      </c>
      <c r="T60" s="98">
        <v>195410</v>
      </c>
      <c r="U60" s="98">
        <v>496.7</v>
      </c>
      <c r="V60" s="98">
        <v>797204.6</v>
      </c>
      <c r="X60" s="98">
        <v>80600</v>
      </c>
      <c r="Y60" s="126">
        <v>946869.6</v>
      </c>
      <c r="AB60" s="126">
        <v>397594.98</v>
      </c>
      <c r="AC60" s="126">
        <v>120890.34</v>
      </c>
    </row>
    <row r="61" spans="1:33" x14ac:dyDescent="0.2">
      <c r="A61" s="269" t="s">
        <v>2264</v>
      </c>
      <c r="B61" s="124">
        <v>286416.88</v>
      </c>
      <c r="C61" s="124">
        <v>968.6</v>
      </c>
      <c r="D61" s="124">
        <v>71433.98</v>
      </c>
      <c r="E61" s="269">
        <v>215259.21</v>
      </c>
      <c r="F61" s="269">
        <v>194112.47</v>
      </c>
      <c r="I61" s="125">
        <v>2000</v>
      </c>
      <c r="J61" s="125">
        <v>20712</v>
      </c>
      <c r="L61" s="125">
        <v>365.59</v>
      </c>
      <c r="O61" s="269">
        <v>-1480620.43</v>
      </c>
      <c r="P61" s="269">
        <v>2469567.41</v>
      </c>
      <c r="S61" s="98">
        <v>260310.08</v>
      </c>
      <c r="T61" s="98">
        <v>77230</v>
      </c>
      <c r="U61" s="98">
        <v>1349.69</v>
      </c>
      <c r="V61" s="98">
        <v>768576</v>
      </c>
      <c r="X61" s="98">
        <v>95250</v>
      </c>
      <c r="Y61" s="126">
        <v>911291</v>
      </c>
      <c r="AB61" s="126">
        <v>373312.48</v>
      </c>
      <c r="AC61" s="126">
        <v>130800.72</v>
      </c>
    </row>
    <row r="62" spans="1:33" x14ac:dyDescent="0.2">
      <c r="A62" s="269" t="s">
        <v>2349</v>
      </c>
      <c r="B62" s="124">
        <v>374611.21</v>
      </c>
      <c r="C62" s="124">
        <v>1135.7</v>
      </c>
      <c r="D62" s="124">
        <v>67878.259999999995</v>
      </c>
      <c r="E62" s="269">
        <v>380685.45</v>
      </c>
      <c r="F62" s="269">
        <v>259726.71</v>
      </c>
      <c r="I62" s="125">
        <v>3000</v>
      </c>
      <c r="J62" s="125">
        <v>25128.04</v>
      </c>
      <c r="L62" s="125">
        <v>497.3</v>
      </c>
      <c r="N62" s="269">
        <v>-257756.54</v>
      </c>
      <c r="O62" s="269">
        <v>-631579.38</v>
      </c>
      <c r="P62" s="269">
        <v>2114448.44</v>
      </c>
      <c r="S62" s="98">
        <v>335069.21000000002</v>
      </c>
      <c r="T62" s="98">
        <v>190900</v>
      </c>
      <c r="U62" s="98">
        <v>693.88</v>
      </c>
      <c r="V62" s="98">
        <v>568802</v>
      </c>
      <c r="X62" s="98">
        <v>79200</v>
      </c>
      <c r="Y62" s="126">
        <v>658002</v>
      </c>
      <c r="AB62" s="126">
        <v>520121.94</v>
      </c>
      <c r="AC62" s="126">
        <v>129094.68</v>
      </c>
    </row>
    <row r="63" spans="1:33" x14ac:dyDescent="0.2">
      <c r="A63" s="269" t="s">
        <v>2352</v>
      </c>
      <c r="B63" s="124">
        <v>239667.09</v>
      </c>
      <c r="C63" s="124">
        <v>0</v>
      </c>
      <c r="D63" s="124">
        <v>35508.589999999997</v>
      </c>
      <c r="E63" s="269">
        <v>1838331.83</v>
      </c>
      <c r="F63" s="269">
        <v>56999.22</v>
      </c>
      <c r="J63" s="125">
        <v>40790</v>
      </c>
      <c r="L63" s="125">
        <v>196.26</v>
      </c>
      <c r="O63" s="269">
        <v>-626187.4</v>
      </c>
      <c r="P63" s="269">
        <v>2791483.6</v>
      </c>
      <c r="S63" s="98">
        <v>304989</v>
      </c>
      <c r="T63" s="98">
        <v>127000</v>
      </c>
      <c r="U63" s="98">
        <v>264.86</v>
      </c>
      <c r="V63" s="98">
        <v>834379.56</v>
      </c>
      <c r="X63" s="98">
        <v>70200</v>
      </c>
      <c r="Y63" s="126">
        <v>983644.56</v>
      </c>
      <c r="AA63" s="126">
        <v>3360</v>
      </c>
      <c r="AB63" s="126">
        <v>278119.87</v>
      </c>
      <c r="AC63" s="126">
        <v>98547.72</v>
      </c>
    </row>
    <row r="64" spans="1:33" x14ac:dyDescent="0.2">
      <c r="A64" s="269" t="s">
        <v>2265</v>
      </c>
      <c r="B64" s="124">
        <v>312026.59000000003</v>
      </c>
      <c r="C64" s="124">
        <v>0</v>
      </c>
      <c r="D64" s="124">
        <v>178733.7</v>
      </c>
      <c r="E64" s="269">
        <v>388638.61</v>
      </c>
      <c r="F64" s="269">
        <v>40478.910000000003</v>
      </c>
      <c r="J64" s="125">
        <v>46300</v>
      </c>
      <c r="K64" s="125">
        <v>19080</v>
      </c>
      <c r="O64" s="269">
        <v>95736.74</v>
      </c>
      <c r="P64" s="269">
        <v>1683662.57</v>
      </c>
      <c r="S64" s="98">
        <v>388455.96</v>
      </c>
      <c r="U64" s="98">
        <v>556.11</v>
      </c>
      <c r="V64" s="98">
        <v>1282406.3999999999</v>
      </c>
      <c r="X64" s="98">
        <v>198520</v>
      </c>
      <c r="Y64" s="126">
        <v>1496188.4</v>
      </c>
      <c r="AB64" s="126">
        <v>258753.56</v>
      </c>
      <c r="AC64" s="126">
        <v>75378.740000000005</v>
      </c>
    </row>
    <row r="65" spans="1:33" x14ac:dyDescent="0.2">
      <c r="A65" s="269" t="s">
        <v>2266</v>
      </c>
      <c r="B65" s="124">
        <v>390220.69</v>
      </c>
      <c r="C65" s="124">
        <v>0</v>
      </c>
      <c r="D65" s="124">
        <v>44287.67</v>
      </c>
      <c r="E65" s="269">
        <v>47072.15</v>
      </c>
      <c r="F65" s="269">
        <v>319110.7</v>
      </c>
      <c r="J65" s="125">
        <v>6300</v>
      </c>
      <c r="L65" s="125">
        <v>89.72</v>
      </c>
      <c r="O65" s="269">
        <v>-404824.59</v>
      </c>
      <c r="P65" s="269">
        <v>1188971.67</v>
      </c>
      <c r="S65" s="98">
        <v>681781.82</v>
      </c>
      <c r="U65" s="98">
        <v>699.55</v>
      </c>
      <c r="V65" s="98">
        <v>394270</v>
      </c>
      <c r="Y65" s="126">
        <v>598430</v>
      </c>
      <c r="AB65" s="126">
        <v>373778.57</v>
      </c>
      <c r="AC65" s="126">
        <v>83397.39</v>
      </c>
    </row>
    <row r="66" spans="1:33" x14ac:dyDescent="0.2">
      <c r="A66" s="269" t="s">
        <v>2267</v>
      </c>
      <c r="B66" s="124">
        <v>490588.38</v>
      </c>
      <c r="C66" s="124">
        <v>0</v>
      </c>
      <c r="D66" s="124">
        <v>85400.48</v>
      </c>
      <c r="E66" s="269">
        <v>717625.51</v>
      </c>
      <c r="F66" s="269">
        <v>271095.65999999997</v>
      </c>
      <c r="J66" s="125">
        <v>9057.7999999999993</v>
      </c>
      <c r="L66" s="125">
        <v>135.80000000000001</v>
      </c>
      <c r="O66" s="269">
        <v>1035704.12</v>
      </c>
      <c r="P66" s="269">
        <v>2121250.9300000002</v>
      </c>
      <c r="R66" s="98">
        <v>2.5</v>
      </c>
      <c r="S66" s="98">
        <v>428682.65</v>
      </c>
      <c r="U66" s="98">
        <v>1242.47</v>
      </c>
      <c r="V66" s="98">
        <v>640530</v>
      </c>
      <c r="X66" s="98">
        <v>188580</v>
      </c>
      <c r="Y66" s="126">
        <v>917326</v>
      </c>
      <c r="AA66" s="126">
        <v>3860</v>
      </c>
      <c r="AB66" s="126">
        <v>312644.03999999998</v>
      </c>
      <c r="AC66" s="126">
        <v>319687.05</v>
      </c>
      <c r="AG66" s="126">
        <v>1219.8</v>
      </c>
    </row>
    <row r="67" spans="1:33" x14ac:dyDescent="0.2">
      <c r="A67" s="269" t="s">
        <v>2268</v>
      </c>
      <c r="B67" s="124">
        <v>130352.87</v>
      </c>
      <c r="C67" s="124">
        <v>0</v>
      </c>
      <c r="D67" s="124">
        <v>179857.1</v>
      </c>
      <c r="E67" s="269">
        <v>860589.24</v>
      </c>
      <c r="F67" s="269">
        <v>-15859.83</v>
      </c>
      <c r="I67" s="125">
        <v>60430</v>
      </c>
      <c r="J67" s="125">
        <v>22620</v>
      </c>
      <c r="K67" s="125">
        <v>20450</v>
      </c>
      <c r="L67" s="125">
        <v>305.73</v>
      </c>
      <c r="P67" s="269">
        <v>1374864.38</v>
      </c>
      <c r="S67" s="98">
        <v>624294.37</v>
      </c>
      <c r="V67" s="98">
        <v>1039082</v>
      </c>
      <c r="X67" s="98">
        <v>2000</v>
      </c>
      <c r="Y67" s="126">
        <v>1387162</v>
      </c>
      <c r="Z67" s="126">
        <v>7490</v>
      </c>
      <c r="AB67" s="126">
        <v>273854.11</v>
      </c>
      <c r="AC67" s="126">
        <v>82443.039999999994</v>
      </c>
    </row>
    <row r="68" spans="1:33" x14ac:dyDescent="0.2">
      <c r="A68" s="269" t="s">
        <v>2269</v>
      </c>
      <c r="B68" s="124">
        <v>479393.52</v>
      </c>
      <c r="C68" s="124">
        <v>0</v>
      </c>
      <c r="D68" s="124">
        <v>73941.84</v>
      </c>
      <c r="E68" s="269">
        <v>86553.46</v>
      </c>
      <c r="F68" s="269">
        <v>194723.24</v>
      </c>
      <c r="J68" s="125">
        <v>12300</v>
      </c>
      <c r="O68" s="269">
        <v>386884.69</v>
      </c>
      <c r="P68" s="269">
        <v>2680574.06</v>
      </c>
      <c r="S68" s="98">
        <v>362035.49</v>
      </c>
      <c r="U68" s="98">
        <v>2714.54</v>
      </c>
      <c r="V68" s="98">
        <v>1709871.7</v>
      </c>
      <c r="X68" s="98">
        <v>34500</v>
      </c>
      <c r="Y68" s="126">
        <v>1957374.7</v>
      </c>
      <c r="AB68" s="126">
        <v>315616.61</v>
      </c>
      <c r="AC68" s="126">
        <v>92446.74</v>
      </c>
    </row>
    <row r="69" spans="1:33" x14ac:dyDescent="0.2">
      <c r="A69" s="269" t="s">
        <v>2270</v>
      </c>
      <c r="B69" s="124">
        <v>611140.37</v>
      </c>
      <c r="C69" s="124">
        <v>5000</v>
      </c>
      <c r="D69" s="124">
        <v>161603.69</v>
      </c>
      <c r="E69" s="269">
        <v>234282.2</v>
      </c>
      <c r="F69" s="269">
        <v>86185.43</v>
      </c>
      <c r="J69" s="125">
        <v>15800</v>
      </c>
      <c r="L69" s="125">
        <v>2440.48</v>
      </c>
      <c r="M69" s="269">
        <v>5000</v>
      </c>
      <c r="O69" s="269">
        <v>24.18</v>
      </c>
      <c r="P69" s="269">
        <v>2191965</v>
      </c>
      <c r="S69" s="98">
        <v>569535.62</v>
      </c>
      <c r="T69" s="98">
        <v>68900</v>
      </c>
      <c r="U69" s="98">
        <v>1223.56</v>
      </c>
      <c r="V69" s="98">
        <v>660890</v>
      </c>
      <c r="Y69" s="126">
        <v>938560</v>
      </c>
      <c r="Z69" s="126">
        <v>2266</v>
      </c>
      <c r="AB69" s="126">
        <v>220284.27</v>
      </c>
      <c r="AC69" s="126">
        <v>88358.97</v>
      </c>
    </row>
    <row r="70" spans="1:33" x14ac:dyDescent="0.2">
      <c r="A70" s="269" t="s">
        <v>2271</v>
      </c>
      <c r="B70" s="124">
        <v>464081.31</v>
      </c>
      <c r="C70" s="124">
        <v>0</v>
      </c>
      <c r="D70" s="124">
        <v>81976.11</v>
      </c>
      <c r="E70" s="269">
        <v>47880.79</v>
      </c>
      <c r="F70" s="269">
        <v>317894.08</v>
      </c>
      <c r="J70" s="125">
        <v>53168.160000000003</v>
      </c>
      <c r="L70" s="125">
        <v>414</v>
      </c>
      <c r="P70" s="269">
        <v>1302561.3500000001</v>
      </c>
      <c r="R70" s="98">
        <v>46.68</v>
      </c>
      <c r="S70" s="98">
        <v>425616.88</v>
      </c>
      <c r="T70" s="98">
        <v>4567.7299999999996</v>
      </c>
      <c r="V70" s="98">
        <v>911468.5</v>
      </c>
      <c r="X70" s="98">
        <v>196308</v>
      </c>
      <c r="Y70" s="126">
        <v>1127648.5</v>
      </c>
      <c r="Z70" s="126">
        <v>6000</v>
      </c>
      <c r="AB70" s="126">
        <v>469929.91</v>
      </c>
      <c r="AC70" s="126">
        <v>115267.79</v>
      </c>
      <c r="AG70" s="126">
        <v>1027.49</v>
      </c>
    </row>
    <row r="71" spans="1:33" x14ac:dyDescent="0.2">
      <c r="A71" s="269" t="s">
        <v>2272</v>
      </c>
      <c r="B71" s="124">
        <v>291409.09000000003</v>
      </c>
      <c r="C71" s="124">
        <v>0</v>
      </c>
      <c r="D71" s="124">
        <v>118055.54</v>
      </c>
      <c r="E71" s="269">
        <v>488859.3</v>
      </c>
      <c r="F71" s="269">
        <v>119150.61</v>
      </c>
      <c r="J71" s="125">
        <v>7157.85</v>
      </c>
      <c r="O71" s="269">
        <v>83400</v>
      </c>
      <c r="P71" s="269">
        <v>1726865.73</v>
      </c>
      <c r="S71" s="98">
        <v>872820.29</v>
      </c>
      <c r="U71" s="98">
        <v>1310.94</v>
      </c>
      <c r="V71" s="98">
        <v>812878.6</v>
      </c>
      <c r="X71" s="98">
        <v>102300</v>
      </c>
      <c r="Y71" s="126">
        <v>1164298.6000000001</v>
      </c>
      <c r="AB71" s="126">
        <v>512439.98</v>
      </c>
      <c r="AC71" s="126">
        <v>115860.28</v>
      </c>
    </row>
    <row r="72" spans="1:33" x14ac:dyDescent="0.2">
      <c r="A72" s="269" t="s">
        <v>2273</v>
      </c>
      <c r="B72" s="124">
        <v>404847.35</v>
      </c>
      <c r="C72" s="124">
        <v>0</v>
      </c>
      <c r="D72" s="124">
        <v>143695.85</v>
      </c>
      <c r="E72" s="269">
        <v>387056.66</v>
      </c>
      <c r="F72" s="269">
        <v>175113.18</v>
      </c>
      <c r="O72" s="269">
        <v>212965.4</v>
      </c>
      <c r="P72" s="269">
        <v>1340923.19</v>
      </c>
      <c r="R72" s="98">
        <v>1099.23</v>
      </c>
      <c r="S72" s="98">
        <v>635954.63</v>
      </c>
      <c r="U72" s="98">
        <v>982.74</v>
      </c>
      <c r="V72" s="98">
        <v>1138716.3999999999</v>
      </c>
      <c r="X72" s="98">
        <v>21500</v>
      </c>
      <c r="Y72" s="126">
        <v>1472456.4</v>
      </c>
      <c r="Z72" s="126">
        <v>840</v>
      </c>
      <c r="AB72" s="126">
        <v>270034.42</v>
      </c>
      <c r="AC72" s="126">
        <v>119339.08</v>
      </c>
    </row>
    <row r="73" spans="1:33" x14ac:dyDescent="0.2">
      <c r="A73" s="269" t="s">
        <v>2274</v>
      </c>
      <c r="B73" s="124">
        <v>340951.96</v>
      </c>
      <c r="C73" s="124">
        <v>0</v>
      </c>
      <c r="D73" s="124">
        <v>130205.52</v>
      </c>
      <c r="E73" s="269">
        <v>911814.47</v>
      </c>
      <c r="F73" s="269">
        <v>215748.03</v>
      </c>
      <c r="J73" s="125">
        <v>109550</v>
      </c>
      <c r="L73" s="125">
        <v>934.55</v>
      </c>
      <c r="P73" s="269">
        <v>1529202.14</v>
      </c>
      <c r="R73" s="98">
        <v>0</v>
      </c>
      <c r="S73" s="98">
        <v>535172.31999999995</v>
      </c>
      <c r="U73" s="98">
        <v>1861.78</v>
      </c>
      <c r="V73" s="98">
        <v>983386.4</v>
      </c>
      <c r="Y73" s="126">
        <v>1288628.3999999999</v>
      </c>
      <c r="AB73" s="126">
        <v>277329.32</v>
      </c>
      <c r="AC73" s="126">
        <v>170068.1</v>
      </c>
    </row>
    <row r="74" spans="1:33" x14ac:dyDescent="0.2">
      <c r="A74" s="269" t="s">
        <v>2275</v>
      </c>
      <c r="B74" s="124">
        <v>515860.9</v>
      </c>
      <c r="C74" s="124">
        <v>0</v>
      </c>
      <c r="D74" s="124">
        <v>55069.7</v>
      </c>
      <c r="E74" s="269">
        <v>999946.84</v>
      </c>
      <c r="F74" s="269">
        <v>346012.79</v>
      </c>
      <c r="J74" s="125">
        <v>0</v>
      </c>
      <c r="K74" s="125">
        <v>33400</v>
      </c>
      <c r="P74" s="269">
        <v>464694.52</v>
      </c>
      <c r="S74" s="98">
        <v>522229.07</v>
      </c>
      <c r="T74" s="98">
        <v>1600</v>
      </c>
      <c r="U74" s="98">
        <v>1071.24</v>
      </c>
      <c r="V74" s="98">
        <v>921386.8</v>
      </c>
      <c r="Y74" s="126">
        <v>895726.8</v>
      </c>
      <c r="AB74" s="126">
        <v>228871.39</v>
      </c>
      <c r="AC74" s="126">
        <v>117428.4</v>
      </c>
    </row>
    <row r="75" spans="1:33" x14ac:dyDescent="0.2">
      <c r="A75" s="269" t="s">
        <v>2276</v>
      </c>
      <c r="B75" s="124">
        <v>334786.01</v>
      </c>
      <c r="C75" s="124">
        <v>0</v>
      </c>
      <c r="D75" s="124">
        <v>65083.21</v>
      </c>
      <c r="E75" s="269">
        <v>1334623.94</v>
      </c>
      <c r="F75" s="269">
        <v>203659.68</v>
      </c>
      <c r="J75" s="125">
        <v>11150</v>
      </c>
      <c r="O75" s="269">
        <v>347.45</v>
      </c>
      <c r="P75" s="269">
        <v>961521.58</v>
      </c>
      <c r="S75" s="98">
        <v>848781.9</v>
      </c>
      <c r="T75" s="98">
        <v>7200</v>
      </c>
      <c r="U75" s="98">
        <v>1170.0899999999999</v>
      </c>
      <c r="V75" s="98">
        <v>723277.2</v>
      </c>
      <c r="X75" s="98">
        <v>14000</v>
      </c>
      <c r="Y75" s="126">
        <v>1108567.2</v>
      </c>
      <c r="AB75" s="126">
        <v>220197.66</v>
      </c>
      <c r="AC75" s="126">
        <v>242917.23</v>
      </c>
    </row>
    <row r="76" spans="1:33" x14ac:dyDescent="0.2">
      <c r="A76" s="269" t="s">
        <v>2277</v>
      </c>
      <c r="B76" s="124">
        <v>579670.18000000005</v>
      </c>
      <c r="C76" s="124">
        <v>0</v>
      </c>
      <c r="D76" s="124">
        <v>116320</v>
      </c>
      <c r="E76" s="269">
        <v>1579639.32</v>
      </c>
      <c r="F76" s="269">
        <v>317624.08</v>
      </c>
      <c r="J76" s="125">
        <v>11800</v>
      </c>
      <c r="O76" s="269">
        <v>89937.18</v>
      </c>
      <c r="P76" s="269">
        <v>2317512.06</v>
      </c>
      <c r="S76" s="98">
        <v>713630.35</v>
      </c>
      <c r="U76" s="98">
        <v>960.32</v>
      </c>
      <c r="V76" s="98">
        <v>578694.19999999995</v>
      </c>
      <c r="X76" s="98">
        <v>12000</v>
      </c>
      <c r="Y76" s="126">
        <v>869814.2</v>
      </c>
      <c r="AB76" s="126">
        <v>263906</v>
      </c>
      <c r="AC76" s="126">
        <v>99612.94</v>
      </c>
    </row>
    <row r="77" spans="1:33" x14ac:dyDescent="0.2">
      <c r="A77" s="269" t="s">
        <v>2278</v>
      </c>
      <c r="B77" s="124">
        <v>432539.57</v>
      </c>
      <c r="C77" s="124">
        <v>0</v>
      </c>
      <c r="D77" s="124">
        <v>73279.91</v>
      </c>
      <c r="E77" s="269">
        <v>885471.94</v>
      </c>
      <c r="F77" s="269">
        <v>287565.40999999997</v>
      </c>
      <c r="J77" s="125">
        <v>6137</v>
      </c>
      <c r="K77" s="125">
        <v>195860</v>
      </c>
      <c r="L77" s="125">
        <v>166000</v>
      </c>
      <c r="O77" s="269">
        <v>11800</v>
      </c>
      <c r="P77" s="269">
        <v>2233839.69</v>
      </c>
      <c r="S77" s="98">
        <v>1012404.67</v>
      </c>
      <c r="U77" s="98">
        <v>698.47</v>
      </c>
      <c r="V77" s="98">
        <v>837482</v>
      </c>
      <c r="X77" s="98">
        <v>125700</v>
      </c>
      <c r="Y77" s="126">
        <v>1158082</v>
      </c>
      <c r="AB77" s="126">
        <v>367546.62</v>
      </c>
      <c r="AC77" s="126">
        <v>120033.01</v>
      </c>
    </row>
    <row r="78" spans="1:33" x14ac:dyDescent="0.2">
      <c r="A78" s="269" t="s">
        <v>2350</v>
      </c>
      <c r="B78" s="124">
        <v>569830.57999999996</v>
      </c>
      <c r="C78" s="124">
        <v>1635</v>
      </c>
      <c r="D78" s="124">
        <v>110868.28</v>
      </c>
      <c r="E78" s="269">
        <v>377758.38</v>
      </c>
      <c r="F78" s="269">
        <v>514300.41</v>
      </c>
      <c r="L78" s="125">
        <v>1532.73</v>
      </c>
      <c r="O78" s="269">
        <v>44898</v>
      </c>
      <c r="P78" s="269">
        <v>2560558.21</v>
      </c>
      <c r="S78" s="98">
        <v>532276.36</v>
      </c>
      <c r="T78" s="98">
        <v>18675</v>
      </c>
      <c r="U78" s="98">
        <v>1095.75</v>
      </c>
      <c r="V78" s="98">
        <v>584782.19999999995</v>
      </c>
      <c r="Y78" s="126">
        <v>790222.2</v>
      </c>
      <c r="AB78" s="126">
        <v>374553.32</v>
      </c>
      <c r="AC78" s="126">
        <v>84370.65</v>
      </c>
      <c r="AG78" s="126">
        <v>17.41</v>
      </c>
    </row>
    <row r="79" spans="1:33" x14ac:dyDescent="0.2">
      <c r="A79" s="269" t="s">
        <v>2279</v>
      </c>
      <c r="B79" s="124">
        <v>311840.69</v>
      </c>
      <c r="C79" s="124">
        <v>0</v>
      </c>
      <c r="D79" s="124">
        <v>21428</v>
      </c>
      <c r="E79" s="269">
        <v>360182.65</v>
      </c>
      <c r="F79" s="269">
        <v>659933.30000000005</v>
      </c>
      <c r="J79" s="125">
        <v>4691.71</v>
      </c>
      <c r="N79" s="269">
        <v>-58902.06</v>
      </c>
      <c r="O79" s="269">
        <v>-819871.2</v>
      </c>
      <c r="P79" s="269">
        <v>2103024.29</v>
      </c>
      <c r="S79" s="98">
        <v>537035.81000000006</v>
      </c>
      <c r="U79" s="98">
        <v>312.95</v>
      </c>
      <c r="V79" s="98">
        <v>1279510</v>
      </c>
      <c r="Y79" s="126">
        <v>1189832</v>
      </c>
      <c r="AA79" s="126">
        <v>14592</v>
      </c>
      <c r="AB79" s="126">
        <v>330837.59999999998</v>
      </c>
      <c r="AC79" s="126">
        <v>144573.32</v>
      </c>
      <c r="AG79" s="126">
        <v>303.94</v>
      </c>
    </row>
    <row r="80" spans="1:33" x14ac:dyDescent="0.2">
      <c r="A80" s="269" t="s">
        <v>2280</v>
      </c>
      <c r="B80" s="124">
        <v>178143.29</v>
      </c>
      <c r="C80" s="124">
        <v>0</v>
      </c>
      <c r="D80" s="124">
        <v>26462.82</v>
      </c>
      <c r="E80" s="269">
        <v>274653.01</v>
      </c>
      <c r="F80" s="269">
        <v>98184.02</v>
      </c>
      <c r="J80" s="125">
        <v>15400</v>
      </c>
      <c r="K80" s="125">
        <v>43200</v>
      </c>
      <c r="N80" s="269">
        <v>-696928.37</v>
      </c>
      <c r="O80" s="269">
        <v>67948.179999999993</v>
      </c>
      <c r="P80" s="269">
        <v>1431387.54</v>
      </c>
      <c r="S80" s="98">
        <v>354926.6</v>
      </c>
      <c r="U80" s="98">
        <v>373.28</v>
      </c>
      <c r="V80" s="98">
        <v>894840</v>
      </c>
      <c r="Y80" s="126">
        <v>1009920</v>
      </c>
      <c r="AB80" s="126">
        <v>342595.43</v>
      </c>
      <c r="AC80" s="126">
        <v>171278.39</v>
      </c>
      <c r="AG80" s="126">
        <v>272.27</v>
      </c>
    </row>
    <row r="81" spans="1:33" x14ac:dyDescent="0.2">
      <c r="A81" s="269" t="s">
        <v>2281</v>
      </c>
      <c r="B81" s="124">
        <v>528086.42000000004</v>
      </c>
      <c r="C81" s="124">
        <v>0</v>
      </c>
      <c r="D81" s="124">
        <v>30910.87</v>
      </c>
      <c r="E81" s="269">
        <v>502882.11</v>
      </c>
      <c r="F81" s="269">
        <v>770131.2</v>
      </c>
      <c r="J81" s="125">
        <v>74014.48</v>
      </c>
      <c r="L81" s="125">
        <v>2423.96</v>
      </c>
      <c r="N81" s="269">
        <v>-172699.86</v>
      </c>
      <c r="O81" s="269">
        <v>-133174.92000000001</v>
      </c>
      <c r="P81" s="269">
        <v>2015625.01</v>
      </c>
      <c r="R81" s="98">
        <v>159.84</v>
      </c>
      <c r="S81" s="98">
        <v>708174.72</v>
      </c>
      <c r="T81" s="98">
        <v>600</v>
      </c>
      <c r="V81" s="98">
        <v>1190320</v>
      </c>
      <c r="X81" s="98">
        <v>97800</v>
      </c>
      <c r="Y81" s="126">
        <v>1508370</v>
      </c>
      <c r="AA81" s="126">
        <v>11596</v>
      </c>
      <c r="AB81" s="126">
        <v>268913.40999999997</v>
      </c>
      <c r="AC81" s="126">
        <v>158398.32999999999</v>
      </c>
      <c r="AG81" s="126">
        <v>547.89</v>
      </c>
    </row>
    <row r="82" spans="1:33" x14ac:dyDescent="0.2">
      <c r="A82" s="269" t="s">
        <v>2282</v>
      </c>
      <c r="B82" s="124">
        <v>240500.51</v>
      </c>
      <c r="C82" s="124">
        <v>0</v>
      </c>
      <c r="D82" s="124">
        <v>36607.629999999997</v>
      </c>
      <c r="E82" s="269">
        <v>470761.84</v>
      </c>
      <c r="F82" s="269">
        <v>328388.05</v>
      </c>
      <c r="J82" s="125">
        <v>10800</v>
      </c>
      <c r="K82" s="125">
        <v>66624</v>
      </c>
      <c r="O82" s="269">
        <v>-180177.09</v>
      </c>
      <c r="P82" s="269">
        <v>1211911.4099999999</v>
      </c>
      <c r="S82" s="98">
        <v>658138.06000000006</v>
      </c>
      <c r="U82" s="98">
        <v>294.73</v>
      </c>
      <c r="V82" s="98">
        <v>1111620</v>
      </c>
      <c r="Y82" s="126">
        <v>1356740</v>
      </c>
      <c r="AA82" s="126">
        <v>1200</v>
      </c>
      <c r="AB82" s="126">
        <v>291458.89</v>
      </c>
      <c r="AC82" s="126">
        <v>144500.19</v>
      </c>
    </row>
    <row r="83" spans="1:33" x14ac:dyDescent="0.2">
      <c r="A83" s="269" t="s">
        <v>2283</v>
      </c>
      <c r="B83" s="124">
        <v>372213.12</v>
      </c>
      <c r="C83" s="124">
        <v>0</v>
      </c>
      <c r="D83" s="124">
        <v>59199.839999999997</v>
      </c>
      <c r="E83" s="269">
        <v>709325.69</v>
      </c>
      <c r="F83" s="269">
        <v>149521.10999999999</v>
      </c>
      <c r="K83" s="125">
        <v>-59560</v>
      </c>
      <c r="N83" s="269">
        <v>-236855.16</v>
      </c>
      <c r="O83" s="269">
        <v>-355341.05</v>
      </c>
      <c r="P83" s="269">
        <v>1745362.84</v>
      </c>
      <c r="S83" s="98">
        <v>500239.72</v>
      </c>
      <c r="T83" s="98">
        <v>277790</v>
      </c>
      <c r="U83" s="98">
        <v>665.39</v>
      </c>
      <c r="V83" s="98">
        <v>1352400</v>
      </c>
      <c r="X83" s="98">
        <v>910</v>
      </c>
      <c r="Y83" s="126">
        <v>1513680</v>
      </c>
      <c r="AA83" s="126">
        <v>8749</v>
      </c>
      <c r="AB83" s="126">
        <v>296451.90999999997</v>
      </c>
      <c r="AC83" s="126">
        <v>113025.98</v>
      </c>
    </row>
    <row r="84" spans="1:33" x14ac:dyDescent="0.2">
      <c r="A84" s="269" t="s">
        <v>2284</v>
      </c>
      <c r="B84" s="124">
        <v>301175.19</v>
      </c>
      <c r="C84" s="124">
        <v>0</v>
      </c>
      <c r="D84" s="124">
        <v>22114.53</v>
      </c>
      <c r="E84" s="269">
        <v>1004607.61</v>
      </c>
      <c r="F84" s="269">
        <v>391436.21</v>
      </c>
      <c r="J84" s="125">
        <v>12460.55</v>
      </c>
      <c r="K84" s="125">
        <v>0</v>
      </c>
      <c r="N84" s="269">
        <v>-348891.95</v>
      </c>
      <c r="P84" s="269">
        <v>1929262.58</v>
      </c>
      <c r="S84" s="98">
        <v>588075.14</v>
      </c>
      <c r="T84" s="98">
        <v>73250</v>
      </c>
      <c r="U84" s="98">
        <v>519.35</v>
      </c>
      <c r="V84" s="98">
        <v>993520</v>
      </c>
      <c r="X84" s="98">
        <v>177176</v>
      </c>
      <c r="Y84" s="126">
        <v>1194680</v>
      </c>
      <c r="AA84" s="126">
        <v>9247</v>
      </c>
      <c r="AB84" s="126">
        <v>337361.46</v>
      </c>
      <c r="AC84" s="126">
        <v>154826.9</v>
      </c>
      <c r="AG84" s="126">
        <v>1209.77</v>
      </c>
    </row>
    <row r="85" spans="1:33" x14ac:dyDescent="0.2">
      <c r="A85" s="269" t="s">
        <v>2285</v>
      </c>
      <c r="B85" s="124">
        <v>492659</v>
      </c>
      <c r="C85" s="124">
        <v>0</v>
      </c>
      <c r="D85" s="124">
        <v>32902.239999999998</v>
      </c>
      <c r="E85" s="269">
        <v>388388.16</v>
      </c>
      <c r="F85" s="269">
        <v>279079.26</v>
      </c>
      <c r="N85" s="269">
        <v>-402225.1</v>
      </c>
      <c r="O85" s="269">
        <v>638.03</v>
      </c>
      <c r="P85" s="269">
        <v>1851699.47</v>
      </c>
      <c r="S85" s="98">
        <v>427242.97</v>
      </c>
      <c r="U85" s="98">
        <v>1759.54</v>
      </c>
      <c r="V85" s="98">
        <v>991360</v>
      </c>
      <c r="Y85" s="126">
        <v>1292310</v>
      </c>
      <c r="AA85" s="126">
        <v>7284</v>
      </c>
      <c r="AB85" s="126">
        <v>220149.37</v>
      </c>
      <c r="AC85" s="126">
        <v>150365.46</v>
      </c>
      <c r="AG85" s="126">
        <v>572.41999999999996</v>
      </c>
    </row>
    <row r="86" spans="1:33" x14ac:dyDescent="0.2">
      <c r="A86" s="269" t="s">
        <v>2286</v>
      </c>
      <c r="B86" s="124">
        <v>394063.79</v>
      </c>
      <c r="C86" s="124">
        <v>0</v>
      </c>
      <c r="D86" s="124">
        <v>51996.89</v>
      </c>
      <c r="E86" s="269">
        <v>616766.31999999995</v>
      </c>
      <c r="F86" s="269">
        <v>155316.01999999999</v>
      </c>
      <c r="O86" s="269">
        <v>-327045.09000000003</v>
      </c>
      <c r="P86" s="269">
        <v>1211766.1200000001</v>
      </c>
      <c r="S86" s="98">
        <v>588601.9</v>
      </c>
      <c r="T86" s="98">
        <v>154940</v>
      </c>
      <c r="U86" s="98">
        <v>816.94</v>
      </c>
      <c r="V86" s="98">
        <v>885780</v>
      </c>
      <c r="X86" s="98">
        <v>204380</v>
      </c>
      <c r="Y86" s="126">
        <v>1279507</v>
      </c>
      <c r="AA86" s="126">
        <v>4400</v>
      </c>
      <c r="AB86" s="126">
        <v>166911.99</v>
      </c>
      <c r="AC86" s="126">
        <v>27080.73</v>
      </c>
      <c r="AG86" s="126">
        <v>291.13</v>
      </c>
    </row>
    <row r="87" spans="1:33" x14ac:dyDescent="0.2">
      <c r="A87" s="269" t="s">
        <v>2287</v>
      </c>
      <c r="B87" s="124">
        <v>479169.47</v>
      </c>
      <c r="C87" s="124">
        <v>0</v>
      </c>
      <c r="D87" s="124">
        <v>29518.25</v>
      </c>
      <c r="E87" s="269">
        <v>91675.199999999997</v>
      </c>
      <c r="F87" s="269">
        <v>437315.21</v>
      </c>
      <c r="J87" s="125">
        <v>3800</v>
      </c>
      <c r="K87" s="125">
        <v>65000</v>
      </c>
      <c r="L87" s="125">
        <v>1576.03</v>
      </c>
      <c r="N87" s="269">
        <v>240790.16</v>
      </c>
      <c r="O87" s="269">
        <v>-32572.99</v>
      </c>
      <c r="P87" s="269">
        <v>907622.82</v>
      </c>
      <c r="S87" s="98">
        <v>629413.15</v>
      </c>
      <c r="U87" s="98">
        <v>2686.08</v>
      </c>
      <c r="V87" s="98">
        <v>1204050</v>
      </c>
      <c r="Y87" s="126">
        <v>1357550</v>
      </c>
      <c r="Z87" s="126">
        <v>17988</v>
      </c>
      <c r="AA87" s="126">
        <v>2184</v>
      </c>
      <c r="AB87" s="126">
        <v>535461.13</v>
      </c>
      <c r="AC87" s="126">
        <v>68457.91</v>
      </c>
      <c r="AG87" s="126">
        <v>436.08</v>
      </c>
    </row>
    <row r="88" spans="1:33" x14ac:dyDescent="0.2">
      <c r="A88" s="269" t="s">
        <v>2357</v>
      </c>
      <c r="B88" s="124">
        <v>238477.61</v>
      </c>
      <c r="C88" s="124">
        <v>0</v>
      </c>
      <c r="D88" s="124">
        <v>12499.32</v>
      </c>
      <c r="E88" s="269">
        <v>768889.92</v>
      </c>
      <c r="F88" s="269">
        <v>116839.39</v>
      </c>
      <c r="J88" s="125">
        <v>22058.63</v>
      </c>
      <c r="K88" s="125">
        <v>125448</v>
      </c>
      <c r="N88" s="269">
        <v>-566780.43000000005</v>
      </c>
      <c r="O88" s="269">
        <v>-10764.92</v>
      </c>
      <c r="P88" s="269">
        <v>1583723.57</v>
      </c>
      <c r="S88" s="98">
        <v>446196.32</v>
      </c>
      <c r="U88" s="98">
        <v>292.18</v>
      </c>
      <c r="V88" s="98">
        <v>1156800</v>
      </c>
      <c r="Y88" s="126">
        <v>1324400</v>
      </c>
      <c r="AA88" s="126">
        <v>2738</v>
      </c>
      <c r="AB88" s="126">
        <v>146871.76</v>
      </c>
      <c r="AC88" s="126">
        <v>137481.68</v>
      </c>
      <c r="AE88" s="126">
        <v>5119.38</v>
      </c>
      <c r="AG88" s="126">
        <v>334.29</v>
      </c>
    </row>
    <row r="89" spans="1:33" x14ac:dyDescent="0.2">
      <c r="A89" s="269" t="s">
        <v>2288</v>
      </c>
      <c r="B89" s="124">
        <v>337936.56</v>
      </c>
      <c r="C89" s="124">
        <v>0</v>
      </c>
      <c r="D89" s="124">
        <v>287816.33</v>
      </c>
      <c r="E89" s="269">
        <v>222993.35</v>
      </c>
      <c r="F89" s="269">
        <v>8</v>
      </c>
      <c r="O89" s="269">
        <v>16686.54</v>
      </c>
      <c r="P89" s="269">
        <v>378263.7</v>
      </c>
      <c r="S89" s="98">
        <v>796626</v>
      </c>
      <c r="T89" s="98">
        <v>256400</v>
      </c>
      <c r="U89" s="98">
        <v>666.86</v>
      </c>
      <c r="Y89" s="126">
        <v>143293</v>
      </c>
      <c r="AA89" s="126">
        <v>1928</v>
      </c>
      <c r="AB89" s="126">
        <v>334983.59999999998</v>
      </c>
      <c r="AC89" s="126">
        <v>63524.26</v>
      </c>
    </row>
    <row r="90" spans="1:33" x14ac:dyDescent="0.2">
      <c r="A90" s="269" t="s">
        <v>2289</v>
      </c>
      <c r="B90" s="124">
        <v>348324.66</v>
      </c>
      <c r="C90" s="124">
        <v>0</v>
      </c>
      <c r="D90" s="124">
        <v>32890.449999999997</v>
      </c>
      <c r="E90" s="269">
        <v>314694.13</v>
      </c>
      <c r="F90" s="269">
        <v>116792.5</v>
      </c>
      <c r="I90" s="125">
        <v>6000</v>
      </c>
      <c r="J90" s="125">
        <v>14720</v>
      </c>
      <c r="O90" s="269">
        <v>1178.08</v>
      </c>
      <c r="P90" s="269">
        <v>646850.12</v>
      </c>
      <c r="S90" s="98">
        <v>483560.79</v>
      </c>
      <c r="T90" s="98">
        <v>97167</v>
      </c>
      <c r="U90" s="98">
        <v>669.35</v>
      </c>
      <c r="V90" s="98">
        <v>279392</v>
      </c>
      <c r="Y90" s="126">
        <v>359232</v>
      </c>
      <c r="AB90" s="126">
        <v>187945.5</v>
      </c>
      <c r="AC90" s="126">
        <v>128859.1</v>
      </c>
    </row>
    <row r="91" spans="1:33" x14ac:dyDescent="0.2">
      <c r="A91" s="269" t="s">
        <v>2290</v>
      </c>
      <c r="B91" s="124">
        <v>255925.07</v>
      </c>
      <c r="C91" s="124">
        <v>0</v>
      </c>
      <c r="D91" s="124">
        <v>84374.26</v>
      </c>
      <c r="E91" s="269">
        <v>2959890.08</v>
      </c>
      <c r="F91" s="269">
        <v>250717.5</v>
      </c>
      <c r="I91" s="125">
        <v>5000</v>
      </c>
      <c r="J91" s="125">
        <v>6300</v>
      </c>
      <c r="P91" s="269">
        <v>3382854.97</v>
      </c>
      <c r="S91" s="98">
        <v>776263.28</v>
      </c>
      <c r="T91" s="98">
        <v>113200</v>
      </c>
      <c r="U91" s="98">
        <v>487.57</v>
      </c>
      <c r="V91" s="98">
        <v>1036934</v>
      </c>
      <c r="X91" s="98">
        <v>132300</v>
      </c>
      <c r="Y91" s="126">
        <v>1262854</v>
      </c>
      <c r="AB91" s="126">
        <v>293110.40999999997</v>
      </c>
      <c r="AC91" s="126">
        <v>238253.5</v>
      </c>
    </row>
    <row r="92" spans="1:33" x14ac:dyDescent="0.2">
      <c r="A92" s="269" t="s">
        <v>2291</v>
      </c>
      <c r="B92" s="124">
        <v>346630.49</v>
      </c>
      <c r="C92" s="124">
        <v>0</v>
      </c>
      <c r="D92" s="124">
        <v>171460.2</v>
      </c>
      <c r="E92" s="269">
        <v>460840.98</v>
      </c>
      <c r="F92" s="269">
        <v>216905.87</v>
      </c>
      <c r="I92" s="125">
        <v>5100</v>
      </c>
      <c r="J92" s="125">
        <v>5910</v>
      </c>
      <c r="O92" s="269">
        <v>5661.82</v>
      </c>
      <c r="P92" s="269">
        <v>1045747.78</v>
      </c>
      <c r="S92" s="98">
        <v>625135.91</v>
      </c>
      <c r="T92" s="98">
        <v>35800</v>
      </c>
      <c r="U92" s="98">
        <v>1420.78</v>
      </c>
      <c r="V92" s="98">
        <v>711890.5</v>
      </c>
      <c r="Y92" s="126">
        <v>785890.5</v>
      </c>
      <c r="AB92" s="126">
        <v>298746.87</v>
      </c>
      <c r="AC92" s="126">
        <v>104988.88</v>
      </c>
    </row>
    <row r="93" spans="1:33" x14ac:dyDescent="0.2">
      <c r="A93" s="269" t="s">
        <v>2292</v>
      </c>
      <c r="B93" s="124">
        <v>143544.79999999999</v>
      </c>
      <c r="C93" s="124">
        <v>0</v>
      </c>
      <c r="D93" s="124">
        <v>68854.740000000005</v>
      </c>
      <c r="E93" s="269">
        <v>42276.35</v>
      </c>
      <c r="F93" s="269">
        <v>155642.32999999999</v>
      </c>
      <c r="J93" s="125">
        <v>0</v>
      </c>
      <c r="P93" s="269">
        <v>320699.84999999998</v>
      </c>
      <c r="S93" s="98">
        <v>593761.89</v>
      </c>
      <c r="V93" s="98">
        <v>1036262</v>
      </c>
      <c r="Y93" s="126">
        <v>1201672</v>
      </c>
      <c r="AB93" s="126">
        <v>221777.76</v>
      </c>
      <c r="AC93" s="126">
        <v>37734.76</v>
      </c>
    </row>
    <row r="94" spans="1:33" x14ac:dyDescent="0.2">
      <c r="A94" s="269" t="s">
        <v>2293</v>
      </c>
      <c r="B94" s="124">
        <v>334898.46999999997</v>
      </c>
      <c r="C94" s="124">
        <v>9125</v>
      </c>
      <c r="D94" s="124">
        <v>23005.33</v>
      </c>
      <c r="E94" s="269">
        <v>702459.14</v>
      </c>
      <c r="F94" s="269">
        <v>9038</v>
      </c>
      <c r="O94" s="269">
        <v>2408.91</v>
      </c>
      <c r="P94" s="269">
        <v>784633.1</v>
      </c>
      <c r="S94" s="98">
        <v>464626.3</v>
      </c>
      <c r="T94" s="98">
        <v>75115</v>
      </c>
      <c r="U94" s="98">
        <v>743.56</v>
      </c>
      <c r="V94" s="98">
        <v>492050</v>
      </c>
      <c r="X94" s="98">
        <v>147294</v>
      </c>
      <c r="Y94" s="126">
        <v>649830</v>
      </c>
      <c r="AB94" s="126">
        <v>134525.25</v>
      </c>
      <c r="AC94" s="126">
        <v>92034.68</v>
      </c>
    </row>
    <row r="95" spans="1:33" x14ac:dyDescent="0.2">
      <c r="A95" s="269" t="s">
        <v>2294</v>
      </c>
      <c r="B95" s="124">
        <v>559391.03</v>
      </c>
      <c r="C95" s="124">
        <v>0</v>
      </c>
      <c r="D95" s="124">
        <v>57253.279999999999</v>
      </c>
      <c r="E95" s="269">
        <v>180401.95</v>
      </c>
      <c r="F95" s="269">
        <v>480549.63</v>
      </c>
      <c r="I95" s="125">
        <v>6000</v>
      </c>
      <c r="J95" s="125">
        <v>14450</v>
      </c>
      <c r="L95" s="125">
        <v>0</v>
      </c>
      <c r="P95" s="269">
        <v>573056.03</v>
      </c>
      <c r="R95" s="98">
        <v>2506.9</v>
      </c>
      <c r="S95" s="98">
        <v>1140770.97</v>
      </c>
      <c r="T95" s="98">
        <v>89310</v>
      </c>
      <c r="V95" s="98">
        <v>1111020</v>
      </c>
      <c r="X95" s="98">
        <v>143262</v>
      </c>
      <c r="Y95" s="126">
        <v>1202620</v>
      </c>
      <c r="AB95" s="126">
        <v>470061</v>
      </c>
      <c r="AC95" s="126">
        <v>107572.01</v>
      </c>
    </row>
    <row r="96" spans="1:33" x14ac:dyDescent="0.2">
      <c r="A96" s="269" t="s">
        <v>2295</v>
      </c>
      <c r="B96" s="124">
        <v>245847.85</v>
      </c>
      <c r="C96" s="124">
        <v>0</v>
      </c>
      <c r="D96" s="124">
        <v>159858.72</v>
      </c>
      <c r="E96" s="269">
        <v>1662950.82</v>
      </c>
      <c r="F96" s="269">
        <v>166307.26999999999</v>
      </c>
      <c r="I96" s="125">
        <v>6000</v>
      </c>
      <c r="J96" s="125">
        <v>6300</v>
      </c>
      <c r="O96" s="269">
        <v>2118.79</v>
      </c>
      <c r="P96" s="269">
        <v>1997218.5</v>
      </c>
      <c r="S96" s="98">
        <v>530148.52</v>
      </c>
      <c r="T96" s="98">
        <v>30150</v>
      </c>
      <c r="U96" s="98">
        <v>720.25</v>
      </c>
      <c r="V96" s="98">
        <v>713270</v>
      </c>
      <c r="X96" s="98">
        <v>161532</v>
      </c>
      <c r="Y96" s="126">
        <v>897030</v>
      </c>
      <c r="AB96" s="126">
        <v>174979.26</v>
      </c>
      <c r="AC96" s="126">
        <v>130256.14</v>
      </c>
    </row>
    <row r="97" spans="1:33" x14ac:dyDescent="0.2">
      <c r="A97" s="269" t="s">
        <v>2296</v>
      </c>
      <c r="B97" s="124">
        <v>234256.32</v>
      </c>
      <c r="C97" s="124">
        <v>0</v>
      </c>
      <c r="D97" s="124">
        <v>54853.47</v>
      </c>
      <c r="E97" s="269">
        <v>222481.12</v>
      </c>
      <c r="F97" s="269">
        <v>156140.06</v>
      </c>
      <c r="I97" s="125">
        <v>5800</v>
      </c>
      <c r="J97" s="125">
        <v>3300</v>
      </c>
      <c r="O97" s="269">
        <v>4633.1899999999996</v>
      </c>
      <c r="P97" s="269">
        <v>569833.9</v>
      </c>
      <c r="S97" s="98">
        <v>577547.43999999994</v>
      </c>
      <c r="T97" s="98">
        <v>62010</v>
      </c>
      <c r="U97" s="98">
        <v>662.34</v>
      </c>
      <c r="V97" s="98">
        <v>973051.1</v>
      </c>
      <c r="X97" s="98">
        <v>132300</v>
      </c>
      <c r="Y97" s="126">
        <v>1194461.1000000001</v>
      </c>
      <c r="AB97" s="126">
        <v>345170.81</v>
      </c>
      <c r="AC97" s="126">
        <v>47381.09</v>
      </c>
    </row>
    <row r="98" spans="1:33" x14ac:dyDescent="0.2">
      <c r="A98" s="269" t="s">
        <v>2297</v>
      </c>
      <c r="B98" s="124">
        <v>547098.79</v>
      </c>
      <c r="C98" s="124">
        <v>0</v>
      </c>
      <c r="D98" s="124">
        <v>74699.509999999995</v>
      </c>
      <c r="E98" s="269">
        <v>60020.76</v>
      </c>
      <c r="F98" s="269">
        <v>532864.71</v>
      </c>
      <c r="I98" s="125">
        <v>5800</v>
      </c>
      <c r="J98" s="125">
        <v>5286.78</v>
      </c>
      <c r="L98" s="125">
        <v>108</v>
      </c>
      <c r="O98" s="269">
        <v>13216</v>
      </c>
      <c r="P98" s="269">
        <v>528870.26</v>
      </c>
      <c r="S98" s="98">
        <v>703162.78</v>
      </c>
      <c r="T98" s="98">
        <v>442200</v>
      </c>
      <c r="U98" s="98">
        <v>596.88</v>
      </c>
      <c r="V98" s="98">
        <v>904570</v>
      </c>
      <c r="X98" s="98">
        <v>56000</v>
      </c>
      <c r="Y98" s="126">
        <v>1112034</v>
      </c>
      <c r="AB98" s="126">
        <v>274972.93</v>
      </c>
    </row>
    <row r="99" spans="1:33" x14ac:dyDescent="0.2">
      <c r="A99" s="269" t="s">
        <v>2298</v>
      </c>
      <c r="B99" s="124">
        <v>411157.61</v>
      </c>
      <c r="C99" s="124">
        <v>0</v>
      </c>
      <c r="D99" s="124">
        <v>307047.96000000002</v>
      </c>
      <c r="E99" s="269">
        <v>25073.58</v>
      </c>
      <c r="F99" s="269">
        <v>167751.66</v>
      </c>
      <c r="I99" s="125">
        <v>5500</v>
      </c>
      <c r="J99" s="125">
        <v>6150</v>
      </c>
      <c r="L99" s="125">
        <v>0</v>
      </c>
      <c r="O99" s="269">
        <v>4096.88</v>
      </c>
      <c r="P99" s="269">
        <v>713142.2</v>
      </c>
      <c r="S99" s="98">
        <v>1028867.69</v>
      </c>
      <c r="U99" s="98">
        <v>993.65</v>
      </c>
      <c r="V99" s="98">
        <v>931243</v>
      </c>
      <c r="W99" s="98">
        <v>2</v>
      </c>
      <c r="X99" s="98">
        <v>132300</v>
      </c>
      <c r="Y99" s="126">
        <v>1193615</v>
      </c>
      <c r="AB99" s="126">
        <v>516639.91</v>
      </c>
      <c r="AC99" s="126">
        <v>88669.7</v>
      </c>
    </row>
    <row r="100" spans="1:33" x14ac:dyDescent="0.2">
      <c r="A100" s="269" t="s">
        <v>2299</v>
      </c>
      <c r="B100" s="124">
        <v>271726.15000000002</v>
      </c>
      <c r="C100" s="124">
        <v>0</v>
      </c>
      <c r="D100" s="124">
        <v>44593.07</v>
      </c>
      <c r="E100" s="269">
        <v>391851.25</v>
      </c>
      <c r="F100" s="269">
        <v>212476.04</v>
      </c>
      <c r="I100" s="125">
        <v>6000</v>
      </c>
      <c r="J100" s="125">
        <v>22140</v>
      </c>
      <c r="O100" s="269">
        <v>8923.52</v>
      </c>
      <c r="P100" s="269">
        <v>673323.61</v>
      </c>
      <c r="S100" s="98">
        <v>814540.26</v>
      </c>
      <c r="U100" s="98">
        <v>820.68</v>
      </c>
      <c r="V100" s="98">
        <v>920270</v>
      </c>
      <c r="Y100" s="126">
        <v>1073390</v>
      </c>
      <c r="AB100" s="126">
        <v>160425.09</v>
      </c>
      <c r="AC100" s="126">
        <v>110515.47</v>
      </c>
    </row>
    <row r="101" spans="1:33" x14ac:dyDescent="0.2">
      <c r="A101" s="269" t="s">
        <v>2300</v>
      </c>
      <c r="B101" s="124">
        <v>290198.74</v>
      </c>
      <c r="C101" s="124">
        <v>0</v>
      </c>
      <c r="D101" s="124">
        <v>758767.69</v>
      </c>
      <c r="E101" s="269">
        <v>3</v>
      </c>
      <c r="F101" s="269">
        <v>343891.09</v>
      </c>
      <c r="I101" s="125">
        <v>5500</v>
      </c>
      <c r="J101" s="125">
        <v>6300</v>
      </c>
      <c r="L101" s="125">
        <v>280</v>
      </c>
      <c r="O101" s="269">
        <v>680.33</v>
      </c>
      <c r="P101" s="269">
        <v>1404582.07</v>
      </c>
      <c r="R101" s="98">
        <v>1164.3</v>
      </c>
      <c r="S101" s="98">
        <v>683584.91</v>
      </c>
      <c r="V101" s="98">
        <v>981810</v>
      </c>
      <c r="Y101" s="126">
        <v>1041348</v>
      </c>
      <c r="AB101" s="126">
        <v>492030.7</v>
      </c>
      <c r="AC101" s="126">
        <v>41673.39</v>
      </c>
    </row>
    <row r="102" spans="1:33" x14ac:dyDescent="0.2">
      <c r="A102" s="269" t="s">
        <v>2301</v>
      </c>
      <c r="B102" s="124">
        <v>293959.84999999998</v>
      </c>
      <c r="C102" s="124">
        <v>0</v>
      </c>
      <c r="D102" s="124">
        <v>100667.47</v>
      </c>
      <c r="E102" s="269">
        <v>338973.53</v>
      </c>
      <c r="F102" s="269">
        <v>161197.89000000001</v>
      </c>
      <c r="J102" s="125">
        <v>4320</v>
      </c>
      <c r="N102" s="269">
        <v>-368974.66</v>
      </c>
      <c r="O102" s="269">
        <v>222353.05</v>
      </c>
      <c r="P102" s="269">
        <v>852142.64</v>
      </c>
      <c r="S102" s="98">
        <v>623796.93999999994</v>
      </c>
      <c r="T102" s="98">
        <v>130000</v>
      </c>
      <c r="U102" s="98">
        <v>1219.68</v>
      </c>
      <c r="V102" s="98">
        <v>1111920</v>
      </c>
      <c r="Y102" s="126">
        <v>1270370</v>
      </c>
      <c r="AB102" s="126">
        <v>306385.18</v>
      </c>
      <c r="AC102" s="126">
        <v>59534.93</v>
      </c>
    </row>
    <row r="103" spans="1:33" x14ac:dyDescent="0.2">
      <c r="A103" s="269" t="s">
        <v>2304</v>
      </c>
      <c r="B103" s="124">
        <v>317663.53000000003</v>
      </c>
      <c r="C103" s="124">
        <v>0</v>
      </c>
      <c r="D103" s="124">
        <v>56615.199999999997</v>
      </c>
      <c r="E103" s="269">
        <v>89418.12</v>
      </c>
      <c r="F103" s="269">
        <v>-45654.35</v>
      </c>
      <c r="I103" s="125">
        <v>5500</v>
      </c>
      <c r="J103" s="125">
        <v>14890</v>
      </c>
      <c r="O103" s="269">
        <v>22861.49</v>
      </c>
      <c r="P103" s="269">
        <v>474645.55</v>
      </c>
      <c r="S103" s="98">
        <v>606247.77</v>
      </c>
      <c r="U103" s="98">
        <v>1780.25</v>
      </c>
      <c r="V103" s="98">
        <v>1130662.2</v>
      </c>
      <c r="Y103" s="126">
        <v>1199382.2</v>
      </c>
      <c r="AB103" s="126">
        <v>200526.15</v>
      </c>
      <c r="AC103" s="126">
        <v>143451.41</v>
      </c>
    </row>
    <row r="104" spans="1:33" x14ac:dyDescent="0.2">
      <c r="A104" s="269" t="s">
        <v>2305</v>
      </c>
      <c r="B104" s="124">
        <v>263190.33</v>
      </c>
      <c r="C104" s="124">
        <v>6000</v>
      </c>
      <c r="D104" s="124">
        <v>111467.83</v>
      </c>
      <c r="E104" s="269">
        <v>221893.04</v>
      </c>
      <c r="F104" s="269">
        <v>274069.64</v>
      </c>
      <c r="I104" s="125">
        <v>5000</v>
      </c>
      <c r="J104" s="125">
        <v>6240</v>
      </c>
      <c r="O104" s="269">
        <v>7886.1</v>
      </c>
      <c r="P104" s="269">
        <v>1172968.6100000001</v>
      </c>
      <c r="S104" s="98">
        <v>637068.97</v>
      </c>
      <c r="T104" s="98">
        <v>27000</v>
      </c>
      <c r="U104" s="98">
        <v>1054.3</v>
      </c>
      <c r="V104" s="98">
        <v>836450</v>
      </c>
      <c r="X104" s="98">
        <v>132300</v>
      </c>
      <c r="Y104" s="126">
        <v>1066418</v>
      </c>
      <c r="AB104" s="126">
        <v>279192.46999999997</v>
      </c>
      <c r="AC104" s="126">
        <v>176014.17</v>
      </c>
      <c r="AG104" s="126">
        <v>772</v>
      </c>
    </row>
    <row r="105" spans="1:33" x14ac:dyDescent="0.2">
      <c r="A105" s="269" t="s">
        <v>2353</v>
      </c>
      <c r="B105" s="124">
        <v>421017.7</v>
      </c>
      <c r="C105" s="124">
        <v>0</v>
      </c>
      <c r="D105" s="124">
        <v>91183.6</v>
      </c>
      <c r="E105" s="269">
        <v>466922.55</v>
      </c>
      <c r="F105" s="269">
        <v>55746.25</v>
      </c>
      <c r="I105" s="125">
        <v>5700</v>
      </c>
      <c r="J105" s="125">
        <v>3300</v>
      </c>
      <c r="O105" s="269">
        <v>141287.72</v>
      </c>
      <c r="P105" s="269">
        <v>764463.81</v>
      </c>
      <c r="S105" s="98">
        <v>533259.6</v>
      </c>
      <c r="T105" s="98">
        <v>29550</v>
      </c>
      <c r="U105" s="98">
        <v>1044.1600000000001</v>
      </c>
      <c r="V105" s="98">
        <v>1114190</v>
      </c>
      <c r="X105" s="98">
        <v>201096</v>
      </c>
      <c r="Y105" s="126">
        <v>1302901</v>
      </c>
      <c r="AB105" s="126">
        <v>214176.58</v>
      </c>
      <c r="AC105" s="126">
        <v>130356.08</v>
      </c>
    </row>
    <row r="106" spans="1:33" x14ac:dyDescent="0.2">
      <c r="A106" s="269" t="s">
        <v>2354</v>
      </c>
      <c r="B106" s="124">
        <v>248537.68</v>
      </c>
      <c r="C106" s="124">
        <v>0</v>
      </c>
      <c r="D106" s="124">
        <v>4044.88</v>
      </c>
      <c r="E106" s="269">
        <v>1229238.24</v>
      </c>
      <c r="F106" s="269">
        <v>154143.72</v>
      </c>
      <c r="J106" s="125">
        <v>3300</v>
      </c>
      <c r="O106" s="269">
        <v>18846.7</v>
      </c>
      <c r="P106" s="269">
        <v>1440238.21</v>
      </c>
      <c r="S106" s="98">
        <v>533358</v>
      </c>
      <c r="T106" s="98">
        <v>48318</v>
      </c>
      <c r="U106" s="98">
        <v>616.04</v>
      </c>
      <c r="V106" s="98">
        <v>862297</v>
      </c>
      <c r="Y106" s="126">
        <v>994937</v>
      </c>
      <c r="AB106" s="126">
        <v>160838.26999999999</v>
      </c>
      <c r="AC106" s="126">
        <v>103268.16</v>
      </c>
    </row>
    <row r="107" spans="1:33" x14ac:dyDescent="0.2">
      <c r="A107" s="269" t="s">
        <v>2359</v>
      </c>
      <c r="B107" s="124">
        <v>647201.93999999994</v>
      </c>
      <c r="C107" s="124">
        <v>0</v>
      </c>
      <c r="D107" s="124">
        <v>101652.62</v>
      </c>
      <c r="E107" s="269">
        <v>2293006.86</v>
      </c>
      <c r="F107" s="269">
        <v>105740.23</v>
      </c>
      <c r="I107" s="125">
        <v>5300</v>
      </c>
      <c r="J107" s="125">
        <v>11700</v>
      </c>
      <c r="P107" s="269">
        <v>2616413.23</v>
      </c>
      <c r="S107" s="98">
        <v>644217.38</v>
      </c>
      <c r="T107" s="98">
        <v>19170</v>
      </c>
      <c r="U107" s="98">
        <v>1497.69</v>
      </c>
      <c r="V107" s="98">
        <v>687520</v>
      </c>
      <c r="X107" s="98">
        <v>358974</v>
      </c>
      <c r="Y107" s="126">
        <v>928680</v>
      </c>
      <c r="AB107" s="126">
        <v>226910.65</v>
      </c>
    </row>
    <row r="108" spans="1:33" x14ac:dyDescent="0.2">
      <c r="A108" s="269" t="s">
        <v>2307</v>
      </c>
      <c r="B108" s="124">
        <v>232077.96</v>
      </c>
      <c r="C108" s="124">
        <v>0</v>
      </c>
      <c r="D108" s="124">
        <v>51330.28</v>
      </c>
      <c r="E108" s="269">
        <v>215642.75</v>
      </c>
      <c r="F108" s="269">
        <v>94844.26</v>
      </c>
      <c r="J108" s="125">
        <v>18600</v>
      </c>
      <c r="O108" s="269">
        <v>-140.84</v>
      </c>
      <c r="P108" s="269">
        <v>2310952.34</v>
      </c>
      <c r="S108" s="98">
        <v>487368.04</v>
      </c>
      <c r="U108" s="98">
        <v>464.5</v>
      </c>
      <c r="V108" s="98">
        <v>756490</v>
      </c>
      <c r="X108" s="98">
        <v>364600</v>
      </c>
      <c r="Y108" s="126">
        <v>957370</v>
      </c>
      <c r="AB108" s="126">
        <v>553980.30000000005</v>
      </c>
      <c r="AC108" s="126">
        <v>74762.720000000001</v>
      </c>
    </row>
    <row r="109" spans="1:33" x14ac:dyDescent="0.2">
      <c r="A109" s="269" t="s">
        <v>2308</v>
      </c>
      <c r="B109" s="124">
        <v>547754.66</v>
      </c>
      <c r="C109" s="124">
        <v>0</v>
      </c>
      <c r="D109" s="124">
        <v>50960.66</v>
      </c>
      <c r="E109" s="269">
        <v>1572389.51</v>
      </c>
      <c r="F109" s="269">
        <v>115053.4</v>
      </c>
      <c r="J109" s="125">
        <v>15400</v>
      </c>
      <c r="O109" s="269">
        <v>-880.73</v>
      </c>
      <c r="P109" s="269">
        <v>1228203.58</v>
      </c>
      <c r="S109" s="98">
        <v>626053.30000000005</v>
      </c>
      <c r="U109" s="98">
        <v>1077.73</v>
      </c>
      <c r="V109" s="98">
        <v>655820</v>
      </c>
      <c r="X109" s="98">
        <v>58800</v>
      </c>
      <c r="Y109" s="126">
        <v>847474</v>
      </c>
      <c r="AB109" s="126">
        <v>399213.09</v>
      </c>
      <c r="AC109" s="126">
        <v>97015.8</v>
      </c>
    </row>
    <row r="110" spans="1:33" x14ac:dyDescent="0.2">
      <c r="A110" s="269" t="s">
        <v>2309</v>
      </c>
      <c r="B110" s="124">
        <v>182764.54</v>
      </c>
      <c r="C110" s="124">
        <v>886.77</v>
      </c>
      <c r="D110" s="124">
        <v>80133.84</v>
      </c>
      <c r="E110" s="269">
        <v>1530823.23</v>
      </c>
      <c r="F110" s="269">
        <v>81508.2</v>
      </c>
      <c r="J110" s="125">
        <v>24100</v>
      </c>
      <c r="O110" s="269">
        <v>-64.819999999999993</v>
      </c>
      <c r="P110" s="269">
        <v>1322855.6000000001</v>
      </c>
      <c r="S110" s="98">
        <v>754252.9</v>
      </c>
      <c r="U110" s="98">
        <v>169.59</v>
      </c>
      <c r="V110" s="98">
        <v>866510</v>
      </c>
      <c r="X110" s="98">
        <v>81200</v>
      </c>
      <c r="Y110" s="126">
        <v>1097441</v>
      </c>
      <c r="AA110" s="126">
        <v>11027</v>
      </c>
      <c r="AB110" s="126">
        <v>441752.58</v>
      </c>
      <c r="AC110" s="126">
        <v>94445.26</v>
      </c>
    </row>
    <row r="111" spans="1:33" x14ac:dyDescent="0.2">
      <c r="A111" s="269" t="s">
        <v>2310</v>
      </c>
      <c r="B111" s="124">
        <v>215833.52</v>
      </c>
      <c r="C111" s="124">
        <v>1323.5</v>
      </c>
      <c r="D111" s="124">
        <v>113191.3</v>
      </c>
      <c r="E111" s="269">
        <v>1495464.73</v>
      </c>
      <c r="F111" s="269">
        <v>401708.57</v>
      </c>
      <c r="J111" s="125">
        <v>22969.08</v>
      </c>
      <c r="O111" s="269">
        <v>-365.86</v>
      </c>
      <c r="P111" s="269">
        <v>2235714.37</v>
      </c>
      <c r="S111" s="98">
        <v>770711.09</v>
      </c>
      <c r="T111" s="98">
        <v>100000</v>
      </c>
      <c r="U111" s="98">
        <v>212.69</v>
      </c>
      <c r="V111" s="98">
        <v>811496.9</v>
      </c>
      <c r="X111" s="98">
        <v>137000</v>
      </c>
      <c r="Y111" s="126">
        <v>1002336.9</v>
      </c>
      <c r="AB111" s="126">
        <v>394259.47</v>
      </c>
      <c r="AC111" s="126">
        <v>254542.67</v>
      </c>
    </row>
    <row r="112" spans="1:33" x14ac:dyDescent="0.2">
      <c r="A112" s="269" t="s">
        <v>2311</v>
      </c>
      <c r="B112" s="124">
        <v>190009</v>
      </c>
      <c r="C112" s="124">
        <v>0</v>
      </c>
      <c r="D112" s="124">
        <v>11100.05</v>
      </c>
      <c r="E112" s="269">
        <v>361268.53</v>
      </c>
      <c r="F112" s="269">
        <v>222558.25</v>
      </c>
      <c r="J112" s="125">
        <v>7800</v>
      </c>
      <c r="O112" s="269">
        <v>-700</v>
      </c>
      <c r="P112" s="269">
        <v>1762414.5</v>
      </c>
      <c r="S112" s="98">
        <v>596596.19999999995</v>
      </c>
      <c r="U112" s="98">
        <v>307.72000000000003</v>
      </c>
      <c r="V112" s="98">
        <v>609207.19999999995</v>
      </c>
      <c r="X112" s="98">
        <v>55500</v>
      </c>
      <c r="Y112" s="126">
        <v>786787.2</v>
      </c>
      <c r="AB112" s="126">
        <v>373561.42</v>
      </c>
      <c r="AC112" s="126">
        <v>92915.7</v>
      </c>
    </row>
    <row r="113" spans="1:29" x14ac:dyDescent="0.2">
      <c r="A113" s="269" t="s">
        <v>2312</v>
      </c>
      <c r="B113" s="124">
        <v>337944.96</v>
      </c>
      <c r="C113" s="124">
        <v>3330.5</v>
      </c>
      <c r="D113" s="124">
        <v>19506.66</v>
      </c>
      <c r="E113" s="269">
        <v>2264975.6800000002</v>
      </c>
      <c r="F113" s="269">
        <v>215840.3</v>
      </c>
      <c r="G113" s="269">
        <v>1</v>
      </c>
      <c r="J113" s="125">
        <v>14200</v>
      </c>
      <c r="L113" s="125">
        <v>1293.47</v>
      </c>
      <c r="O113" s="269">
        <v>-222</v>
      </c>
      <c r="P113" s="269">
        <v>513834.47</v>
      </c>
      <c r="S113" s="98">
        <v>482404.47</v>
      </c>
      <c r="T113" s="98">
        <v>26340</v>
      </c>
      <c r="U113" s="98">
        <v>670.76</v>
      </c>
      <c r="V113" s="98">
        <v>598432.80000000005</v>
      </c>
      <c r="X113" s="98">
        <v>75000</v>
      </c>
      <c r="Y113" s="126">
        <v>791732.8</v>
      </c>
      <c r="AB113" s="126">
        <v>251739.94</v>
      </c>
      <c r="AC113" s="126">
        <v>129199.56</v>
      </c>
    </row>
    <row r="114" spans="1:29" x14ac:dyDescent="0.2">
      <c r="A114" s="269" t="s">
        <v>2313</v>
      </c>
      <c r="B114" s="124">
        <v>146380.28</v>
      </c>
      <c r="C114" s="124">
        <v>4387.8100000000004</v>
      </c>
      <c r="D114" s="124">
        <v>55824.81</v>
      </c>
      <c r="E114" s="269">
        <v>921980.08</v>
      </c>
      <c r="F114" s="269">
        <v>172873.53</v>
      </c>
      <c r="J114" s="125">
        <v>22400</v>
      </c>
      <c r="O114" s="269">
        <v>-90.14</v>
      </c>
      <c r="P114" s="269">
        <v>3774792.24</v>
      </c>
      <c r="S114" s="98">
        <v>781270.11</v>
      </c>
      <c r="T114" s="98">
        <v>47350</v>
      </c>
      <c r="U114" s="98">
        <v>165.55</v>
      </c>
      <c r="V114" s="98">
        <v>756838.6</v>
      </c>
      <c r="X114" s="98">
        <v>209200</v>
      </c>
      <c r="Y114" s="126">
        <v>1028478.6</v>
      </c>
      <c r="AB114" s="126">
        <v>630720.80000000005</v>
      </c>
      <c r="AC114" s="126">
        <v>150280.42000000001</v>
      </c>
    </row>
    <row r="115" spans="1:29" x14ac:dyDescent="0.2">
      <c r="A115" s="269" t="s">
        <v>2314</v>
      </c>
      <c r="B115" s="124">
        <v>418092.58</v>
      </c>
      <c r="C115" s="124">
        <v>0</v>
      </c>
      <c r="D115" s="124">
        <v>51029.66</v>
      </c>
      <c r="E115" s="269">
        <v>482586.57</v>
      </c>
      <c r="F115" s="269">
        <v>465658.92</v>
      </c>
      <c r="J115" s="125">
        <v>22450</v>
      </c>
      <c r="O115" s="269">
        <v>-207.48</v>
      </c>
      <c r="P115" s="269">
        <v>1908283.93</v>
      </c>
      <c r="S115" s="98">
        <v>628837.24</v>
      </c>
      <c r="T115" s="98">
        <v>132800</v>
      </c>
      <c r="U115" s="98">
        <v>555.19000000000005</v>
      </c>
      <c r="V115" s="98">
        <v>633076.9</v>
      </c>
      <c r="X115" s="98">
        <v>39300</v>
      </c>
      <c r="Y115" s="126">
        <v>812356.9</v>
      </c>
      <c r="AB115" s="126">
        <v>357610.05</v>
      </c>
      <c r="AC115" s="126">
        <v>152997.14000000001</v>
      </c>
    </row>
    <row r="116" spans="1:29" x14ac:dyDescent="0.2">
      <c r="A116" s="269" t="s">
        <v>2315</v>
      </c>
      <c r="B116" s="124">
        <v>222305.74</v>
      </c>
      <c r="C116" s="124">
        <v>0</v>
      </c>
      <c r="D116" s="124">
        <v>57397.63</v>
      </c>
      <c r="E116" s="269">
        <v>1207636.2</v>
      </c>
      <c r="F116" s="269">
        <v>358105.48</v>
      </c>
      <c r="J116" s="125">
        <v>14855</v>
      </c>
      <c r="P116" s="269">
        <v>1980426.11</v>
      </c>
      <c r="S116" s="98">
        <v>573058.18000000005</v>
      </c>
      <c r="T116" s="98">
        <v>107200</v>
      </c>
      <c r="U116" s="98">
        <v>363.03</v>
      </c>
      <c r="V116" s="98">
        <v>539452.19999999995</v>
      </c>
      <c r="X116" s="98">
        <v>59000</v>
      </c>
      <c r="Y116" s="126">
        <v>661052.19999999995</v>
      </c>
      <c r="AB116" s="126">
        <v>370691.14</v>
      </c>
      <c r="AC116" s="126">
        <v>130891.89</v>
      </c>
    </row>
    <row r="117" spans="1:29" x14ac:dyDescent="0.2">
      <c r="A117" s="269" t="s">
        <v>2316</v>
      </c>
      <c r="B117" s="124">
        <v>374045.52</v>
      </c>
      <c r="C117" s="124">
        <v>6087.72</v>
      </c>
      <c r="D117" s="124">
        <v>40646.370000000003</v>
      </c>
      <c r="E117" s="269">
        <v>310153.37</v>
      </c>
      <c r="F117" s="269">
        <v>396454.48</v>
      </c>
      <c r="J117" s="125">
        <v>38000</v>
      </c>
      <c r="O117" s="269">
        <v>336.75</v>
      </c>
      <c r="P117" s="269">
        <v>2133398.12</v>
      </c>
      <c r="S117" s="98">
        <v>853826.23</v>
      </c>
      <c r="T117" s="98">
        <v>20000</v>
      </c>
      <c r="U117" s="98">
        <v>272.37</v>
      </c>
      <c r="V117" s="98">
        <v>1267962</v>
      </c>
      <c r="X117" s="98">
        <v>30200</v>
      </c>
      <c r="Y117" s="126">
        <v>1477162</v>
      </c>
      <c r="AB117" s="126">
        <v>335792.85</v>
      </c>
      <c r="AC117" s="126">
        <v>135105.20000000001</v>
      </c>
    </row>
    <row r="118" spans="1:29" x14ac:dyDescent="0.2">
      <c r="A118" s="269" t="s">
        <v>2317</v>
      </c>
      <c r="B118" s="124">
        <v>367916.86</v>
      </c>
      <c r="C118" s="124">
        <v>0</v>
      </c>
      <c r="D118" s="124">
        <v>44192.47</v>
      </c>
      <c r="E118" s="269">
        <v>5</v>
      </c>
      <c r="F118" s="269">
        <v>132638.64000000001</v>
      </c>
      <c r="J118" s="125">
        <v>22700</v>
      </c>
      <c r="O118" s="269">
        <v>-698.06</v>
      </c>
      <c r="P118" s="269">
        <v>1945240.49</v>
      </c>
      <c r="S118" s="98">
        <v>741957.75</v>
      </c>
      <c r="T118" s="98">
        <v>121650</v>
      </c>
      <c r="U118" s="98">
        <v>225.29</v>
      </c>
      <c r="V118" s="98">
        <v>597168.6</v>
      </c>
      <c r="X118" s="98">
        <v>71300</v>
      </c>
      <c r="Y118" s="126">
        <v>824568.6</v>
      </c>
      <c r="AA118" s="126">
        <v>820</v>
      </c>
      <c r="AB118" s="126">
        <v>266387.59000000003</v>
      </c>
      <c r="AC118" s="126">
        <v>793099.68</v>
      </c>
    </row>
    <row r="119" spans="1:29" x14ac:dyDescent="0.2">
      <c r="A119" s="269" t="s">
        <v>2318</v>
      </c>
      <c r="B119" s="124">
        <v>161394.15</v>
      </c>
      <c r="C119" s="124">
        <v>0</v>
      </c>
      <c r="D119" s="124">
        <v>76521.67</v>
      </c>
      <c r="E119" s="269">
        <v>521089.97</v>
      </c>
      <c r="F119" s="269">
        <v>223521.74</v>
      </c>
      <c r="J119" s="125">
        <v>21800</v>
      </c>
      <c r="O119" s="269">
        <v>9215.35</v>
      </c>
      <c r="P119" s="269">
        <v>2404357.2799999998</v>
      </c>
      <c r="S119" s="98">
        <v>734129.43</v>
      </c>
      <c r="U119" s="98">
        <v>189.58</v>
      </c>
      <c r="V119" s="98">
        <v>600340</v>
      </c>
      <c r="X119" s="98">
        <v>88230</v>
      </c>
      <c r="Y119" s="126">
        <v>809975.29</v>
      </c>
      <c r="AB119" s="126">
        <v>249896.28</v>
      </c>
      <c r="AC119" s="126">
        <v>103794.3</v>
      </c>
    </row>
    <row r="120" spans="1:29" x14ac:dyDescent="0.2">
      <c r="A120" s="269" t="s">
        <v>2319</v>
      </c>
      <c r="B120" s="124">
        <v>341020.69</v>
      </c>
      <c r="C120" s="124">
        <v>0</v>
      </c>
      <c r="D120" s="124">
        <v>37880.58</v>
      </c>
      <c r="E120" s="269">
        <v>147164.12</v>
      </c>
      <c r="F120" s="269">
        <v>166091.98000000001</v>
      </c>
      <c r="O120" s="269">
        <v>-5654.74</v>
      </c>
      <c r="P120" s="269">
        <v>3154007.83</v>
      </c>
      <c r="S120" s="98">
        <v>648175.37</v>
      </c>
      <c r="U120" s="98">
        <v>622.36</v>
      </c>
      <c r="V120" s="98">
        <v>677550</v>
      </c>
      <c r="X120" s="98">
        <v>48400</v>
      </c>
      <c r="Y120" s="126">
        <v>856030</v>
      </c>
      <c r="AB120" s="126">
        <v>370813.54</v>
      </c>
      <c r="AC120" s="126">
        <v>88969.82</v>
      </c>
    </row>
    <row r="121" spans="1:29" x14ac:dyDescent="0.2">
      <c r="A121" s="269" t="s">
        <v>2320</v>
      </c>
      <c r="B121" s="124">
        <v>186996.93</v>
      </c>
      <c r="C121" s="124">
        <v>0</v>
      </c>
      <c r="D121" s="124">
        <v>67833.23</v>
      </c>
      <c r="E121" s="269">
        <v>877187.77</v>
      </c>
      <c r="F121" s="269">
        <v>310201.77</v>
      </c>
      <c r="J121" s="125">
        <v>15216</v>
      </c>
      <c r="K121" s="125">
        <v>82750</v>
      </c>
      <c r="N121" s="269">
        <v>-75</v>
      </c>
      <c r="O121" s="269">
        <v>92760</v>
      </c>
      <c r="P121" s="269">
        <v>2272032.2400000002</v>
      </c>
      <c r="S121" s="98">
        <v>868733.3</v>
      </c>
      <c r="U121" s="98">
        <v>310.93</v>
      </c>
      <c r="V121" s="98">
        <v>679240.8</v>
      </c>
      <c r="X121" s="98">
        <v>21600</v>
      </c>
      <c r="Y121" s="126">
        <v>756440.8</v>
      </c>
      <c r="Z121" s="126">
        <v>14160</v>
      </c>
      <c r="AB121" s="126">
        <v>505230.1</v>
      </c>
      <c r="AC121" s="126">
        <v>115686.11</v>
      </c>
    </row>
    <row r="122" spans="1:29" x14ac:dyDescent="0.2">
      <c r="A122" s="269" t="s">
        <v>2321</v>
      </c>
      <c r="B122" s="124">
        <v>268693.56</v>
      </c>
      <c r="C122" s="124">
        <v>0</v>
      </c>
      <c r="D122" s="124">
        <v>251277.63</v>
      </c>
      <c r="E122" s="269">
        <v>446588.91</v>
      </c>
      <c r="F122" s="269">
        <v>107365.88</v>
      </c>
      <c r="J122" s="125">
        <v>13904.14</v>
      </c>
      <c r="O122" s="269">
        <v>1126.21</v>
      </c>
      <c r="P122" s="269">
        <v>1679735.01</v>
      </c>
      <c r="S122" s="98">
        <v>514157.88</v>
      </c>
      <c r="T122" s="98">
        <v>45000</v>
      </c>
      <c r="U122" s="98">
        <v>413.05</v>
      </c>
      <c r="V122" s="98">
        <v>333750</v>
      </c>
      <c r="Y122" s="126">
        <v>479830</v>
      </c>
      <c r="AB122" s="126">
        <v>255398.62</v>
      </c>
      <c r="AC122" s="126">
        <v>86073.79</v>
      </c>
    </row>
    <row r="123" spans="1:29" x14ac:dyDescent="0.2">
      <c r="A123" s="269" t="s">
        <v>2322</v>
      </c>
      <c r="B123" s="124">
        <v>354867.79</v>
      </c>
      <c r="C123" s="124">
        <v>0</v>
      </c>
      <c r="D123" s="124">
        <v>54168.58</v>
      </c>
      <c r="E123" s="269">
        <v>156948.29999999999</v>
      </c>
      <c r="F123" s="269">
        <v>156216.41</v>
      </c>
      <c r="J123" s="125">
        <v>20400</v>
      </c>
      <c r="O123" s="269">
        <v>-96.36</v>
      </c>
      <c r="P123" s="269">
        <v>1611506.92</v>
      </c>
      <c r="S123" s="98">
        <v>568811.71</v>
      </c>
      <c r="U123" s="98">
        <v>646.23</v>
      </c>
      <c r="V123" s="98">
        <v>783920</v>
      </c>
      <c r="X123" s="98">
        <v>95300</v>
      </c>
      <c r="Y123" s="126">
        <v>914632.2</v>
      </c>
      <c r="AB123" s="126">
        <v>395457.76</v>
      </c>
      <c r="AC123" s="126">
        <v>76661.34</v>
      </c>
    </row>
    <row r="124" spans="1:29" x14ac:dyDescent="0.2">
      <c r="A124" s="269" t="s">
        <v>2323</v>
      </c>
      <c r="B124" s="124">
        <v>282626.40999999997</v>
      </c>
      <c r="C124" s="124">
        <v>0</v>
      </c>
      <c r="D124" s="124">
        <v>15410.03</v>
      </c>
      <c r="E124" s="269">
        <v>34845.54</v>
      </c>
      <c r="F124" s="269">
        <v>446682.46</v>
      </c>
      <c r="J124" s="125">
        <v>13775</v>
      </c>
      <c r="P124" s="269">
        <v>667875.67000000004</v>
      </c>
      <c r="S124" s="98">
        <v>620547.62</v>
      </c>
      <c r="T124" s="98">
        <v>72910</v>
      </c>
      <c r="U124" s="98">
        <v>301.87</v>
      </c>
      <c r="V124" s="98">
        <v>557791.31999999995</v>
      </c>
      <c r="X124" s="98">
        <v>84900</v>
      </c>
      <c r="Y124" s="126">
        <v>732668.32</v>
      </c>
      <c r="AA124" s="126">
        <v>360</v>
      </c>
      <c r="AB124" s="126">
        <v>378430.2</v>
      </c>
      <c r="AC124" s="126">
        <v>48943.6</v>
      </c>
    </row>
    <row r="125" spans="1:29" x14ac:dyDescent="0.2">
      <c r="A125" s="269" t="s">
        <v>2324</v>
      </c>
      <c r="B125" s="124">
        <v>250583.43</v>
      </c>
      <c r="C125" s="124">
        <v>1467.76</v>
      </c>
      <c r="D125" s="124">
        <v>59862.239999999998</v>
      </c>
      <c r="E125" s="269">
        <v>760294.74</v>
      </c>
      <c r="F125" s="269">
        <v>241093.93</v>
      </c>
      <c r="G125" s="269">
        <v>3162.18</v>
      </c>
      <c r="J125" s="125">
        <v>19405</v>
      </c>
      <c r="O125" s="269">
        <v>1373.05</v>
      </c>
      <c r="P125" s="269">
        <v>654977.96</v>
      </c>
      <c r="S125" s="98">
        <v>715652.75</v>
      </c>
      <c r="T125" s="98">
        <v>92700</v>
      </c>
      <c r="U125" s="98">
        <v>180.6</v>
      </c>
      <c r="V125" s="98">
        <v>601955.19999999995</v>
      </c>
      <c r="X125" s="98">
        <v>101200</v>
      </c>
      <c r="Y125" s="126">
        <v>763706.2</v>
      </c>
      <c r="AB125" s="126">
        <v>366142.89</v>
      </c>
      <c r="AC125" s="126">
        <v>85016.92</v>
      </c>
    </row>
    <row r="126" spans="1:29" x14ac:dyDescent="0.2">
      <c r="A126" s="269" t="s">
        <v>2325</v>
      </c>
      <c r="B126" s="124">
        <v>346699.07</v>
      </c>
      <c r="C126" s="124">
        <v>0</v>
      </c>
      <c r="D126" s="124">
        <v>231945.94</v>
      </c>
      <c r="E126" s="269">
        <v>636071.46</v>
      </c>
      <c r="F126" s="269">
        <v>44940.45</v>
      </c>
      <c r="J126" s="125">
        <v>6000</v>
      </c>
      <c r="L126" s="125">
        <v>279.5</v>
      </c>
      <c r="O126" s="269">
        <v>-1850625.04</v>
      </c>
      <c r="P126" s="269">
        <v>3175397.16</v>
      </c>
      <c r="S126" s="98">
        <v>496985.95</v>
      </c>
      <c r="T126" s="98">
        <v>215860</v>
      </c>
      <c r="U126" s="98">
        <v>487.11</v>
      </c>
      <c r="V126" s="98">
        <v>1173630</v>
      </c>
      <c r="Y126" s="126">
        <v>1247750</v>
      </c>
      <c r="AB126" s="126">
        <v>493709.2</v>
      </c>
      <c r="AC126" s="126">
        <v>212964.56</v>
      </c>
    </row>
    <row r="127" spans="1:29" x14ac:dyDescent="0.2">
      <c r="A127" s="269" t="s">
        <v>2326</v>
      </c>
      <c r="B127" s="124">
        <v>196003.56</v>
      </c>
      <c r="C127" s="124">
        <v>0</v>
      </c>
      <c r="D127" s="124">
        <v>7709.34</v>
      </c>
      <c r="E127" s="269">
        <v>47349.23</v>
      </c>
      <c r="F127" s="269">
        <v>88999.47</v>
      </c>
      <c r="J127" s="125">
        <v>16100</v>
      </c>
      <c r="L127" s="125">
        <v>600</v>
      </c>
      <c r="O127" s="269">
        <v>-594</v>
      </c>
      <c r="P127" s="269">
        <v>1191484.79</v>
      </c>
      <c r="S127" s="98">
        <v>421208.89</v>
      </c>
      <c r="T127" s="98">
        <v>53235</v>
      </c>
      <c r="U127" s="98">
        <v>307.04000000000002</v>
      </c>
      <c r="V127" s="98">
        <v>653640</v>
      </c>
      <c r="Y127" s="126">
        <v>823004</v>
      </c>
      <c r="AB127" s="126">
        <v>319850.13</v>
      </c>
      <c r="AC127" s="126">
        <v>46115.98</v>
      </c>
    </row>
    <row r="128" spans="1:29" x14ac:dyDescent="0.2">
      <c r="A128" s="269" t="s">
        <v>2327</v>
      </c>
      <c r="B128" s="124">
        <v>214968.86</v>
      </c>
      <c r="C128" s="124">
        <v>0</v>
      </c>
      <c r="D128" s="124">
        <v>243698.52</v>
      </c>
      <c r="E128" s="269">
        <v>3200841.11</v>
      </c>
      <c r="F128" s="269">
        <v>127715.49</v>
      </c>
      <c r="J128" s="125">
        <v>4000</v>
      </c>
      <c r="O128" s="269">
        <v>2839536.27</v>
      </c>
      <c r="P128" s="269">
        <v>918887.6</v>
      </c>
      <c r="S128" s="98">
        <v>521473.91</v>
      </c>
      <c r="T128" s="98">
        <v>72800</v>
      </c>
      <c r="U128" s="98">
        <v>202.54</v>
      </c>
      <c r="V128" s="98">
        <v>744700</v>
      </c>
      <c r="X128" s="98">
        <v>17000</v>
      </c>
      <c r="Y128" s="126">
        <v>959165</v>
      </c>
      <c r="AB128" s="126">
        <v>233725.07</v>
      </c>
      <c r="AC128" s="126">
        <v>129151.27</v>
      </c>
    </row>
    <row r="129" spans="1:33" x14ac:dyDescent="0.2">
      <c r="A129" s="269" t="s">
        <v>2328</v>
      </c>
      <c r="B129" s="124">
        <v>118463.4</v>
      </c>
      <c r="C129" s="124">
        <v>0</v>
      </c>
      <c r="D129" s="124">
        <v>40171.9</v>
      </c>
      <c r="E129" s="269">
        <v>279702</v>
      </c>
      <c r="F129" s="269">
        <v>138768.38</v>
      </c>
      <c r="J129" s="125">
        <v>5000</v>
      </c>
      <c r="L129" s="125">
        <v>555.76</v>
      </c>
      <c r="O129" s="269">
        <v>-1173003.04</v>
      </c>
      <c r="P129" s="269">
        <v>1855787.89</v>
      </c>
      <c r="S129" s="98">
        <v>486273.22</v>
      </c>
      <c r="U129" s="98">
        <v>155.88</v>
      </c>
      <c r="V129" s="98">
        <v>956130</v>
      </c>
      <c r="Y129" s="126">
        <v>1124490</v>
      </c>
      <c r="AB129" s="126">
        <v>319907.25</v>
      </c>
      <c r="AC129" s="126">
        <v>102618.78</v>
      </c>
    </row>
    <row r="130" spans="1:33" x14ac:dyDescent="0.2">
      <c r="A130" s="269" t="s">
        <v>2329</v>
      </c>
      <c r="B130" s="124">
        <v>300309.34999999998</v>
      </c>
      <c r="D130" s="124">
        <v>12821.16</v>
      </c>
      <c r="E130" s="269">
        <v>531349.22</v>
      </c>
      <c r="F130" s="269">
        <v>107006.27</v>
      </c>
      <c r="J130" s="125">
        <v>4500</v>
      </c>
      <c r="O130" s="269">
        <v>-221543.81</v>
      </c>
      <c r="P130" s="269">
        <v>1498231.3</v>
      </c>
      <c r="S130" s="98">
        <v>377789.06</v>
      </c>
      <c r="U130" s="98">
        <v>773.86</v>
      </c>
      <c r="V130" s="98">
        <v>604570</v>
      </c>
      <c r="Y130" s="126">
        <v>888042</v>
      </c>
      <c r="AB130" s="126">
        <v>278602.94</v>
      </c>
      <c r="AC130" s="126">
        <v>124083.47</v>
      </c>
    </row>
    <row r="131" spans="1:33" x14ac:dyDescent="0.2">
      <c r="A131" s="269" t="s">
        <v>2330</v>
      </c>
      <c r="B131" s="124">
        <v>112351.82</v>
      </c>
      <c r="D131" s="124">
        <v>12387.83</v>
      </c>
      <c r="E131" s="269">
        <v>453687.4</v>
      </c>
      <c r="F131" s="269">
        <v>12408.73</v>
      </c>
      <c r="L131" s="125">
        <v>2.1800000000000002</v>
      </c>
      <c r="O131" s="269">
        <v>-1539086.84</v>
      </c>
      <c r="P131" s="269">
        <v>2202136.4300000002</v>
      </c>
      <c r="R131" s="98">
        <v>135.66999999999999</v>
      </c>
      <c r="S131" s="98">
        <v>581033.65</v>
      </c>
      <c r="U131" s="98">
        <v>257.82</v>
      </c>
      <c r="V131" s="98">
        <v>1118730</v>
      </c>
      <c r="Y131" s="126">
        <v>1481900</v>
      </c>
      <c r="AB131" s="126">
        <v>144406.26999999999</v>
      </c>
      <c r="AC131" s="126">
        <v>127290.86</v>
      </c>
    </row>
    <row r="132" spans="1:33" x14ac:dyDescent="0.2">
      <c r="A132" s="269" t="s">
        <v>2331</v>
      </c>
      <c r="B132" s="124">
        <v>219234.01</v>
      </c>
      <c r="C132" s="124">
        <v>0</v>
      </c>
      <c r="D132" s="124">
        <v>20255.73</v>
      </c>
      <c r="E132" s="269">
        <v>2506645.9500000002</v>
      </c>
      <c r="F132" s="269">
        <v>1056988.8400000001</v>
      </c>
      <c r="J132" s="125">
        <v>5000</v>
      </c>
      <c r="O132" s="269">
        <v>2239061.62</v>
      </c>
      <c r="P132" s="269">
        <v>655276.54</v>
      </c>
      <c r="S132" s="98">
        <v>462131.31</v>
      </c>
      <c r="T132" s="98">
        <v>50000</v>
      </c>
      <c r="U132" s="98">
        <v>160.68</v>
      </c>
      <c r="V132" s="98">
        <v>904380</v>
      </c>
      <c r="X132" s="98">
        <v>990500</v>
      </c>
      <c r="Y132" s="126">
        <v>1035850</v>
      </c>
      <c r="AB132" s="126">
        <v>234414.22</v>
      </c>
      <c r="AC132" s="126">
        <v>229153.4</v>
      </c>
    </row>
    <row r="133" spans="1:33" x14ac:dyDescent="0.2">
      <c r="A133" s="269" t="s">
        <v>2332</v>
      </c>
      <c r="B133" s="124">
        <v>74471.990000000005</v>
      </c>
      <c r="C133" s="124">
        <v>0</v>
      </c>
      <c r="D133" s="124">
        <v>204087.45</v>
      </c>
      <c r="E133" s="269">
        <v>1551886.46</v>
      </c>
      <c r="F133" s="269">
        <v>24259.8</v>
      </c>
      <c r="J133" s="125">
        <v>40000</v>
      </c>
      <c r="L133" s="125">
        <v>2868.62</v>
      </c>
      <c r="O133" s="269">
        <v>153923.98000000001</v>
      </c>
      <c r="P133" s="269">
        <v>1904716.16</v>
      </c>
      <c r="S133" s="98">
        <v>646406.9</v>
      </c>
      <c r="U133" s="98">
        <v>214.41</v>
      </c>
      <c r="V133" s="98">
        <v>540320</v>
      </c>
      <c r="Y133" s="126">
        <v>843329</v>
      </c>
      <c r="AB133" s="126">
        <v>451166.18</v>
      </c>
      <c r="AC133" s="126">
        <v>127207.19</v>
      </c>
    </row>
    <row r="134" spans="1:33" x14ac:dyDescent="0.2">
      <c r="A134" s="269" t="s">
        <v>2333</v>
      </c>
      <c r="B134" s="124">
        <v>143612.95000000001</v>
      </c>
      <c r="C134" s="124">
        <v>0</v>
      </c>
      <c r="D134" s="124">
        <v>20529.259999999998</v>
      </c>
      <c r="E134" s="269">
        <v>564921.88</v>
      </c>
      <c r="F134" s="269">
        <v>109495.57</v>
      </c>
      <c r="J134" s="125">
        <v>9500</v>
      </c>
      <c r="O134" s="269">
        <v>-1519212.31</v>
      </c>
      <c r="P134" s="269">
        <v>2482221.21</v>
      </c>
      <c r="S134" s="98">
        <v>492897.34</v>
      </c>
      <c r="T134" s="98">
        <v>80000</v>
      </c>
      <c r="U134" s="98">
        <v>254.81</v>
      </c>
      <c r="V134" s="98">
        <v>986030</v>
      </c>
      <c r="Y134" s="126">
        <v>1138910</v>
      </c>
      <c r="AB134" s="126">
        <v>418571.42</v>
      </c>
      <c r="AC134" s="126">
        <v>126234.97</v>
      </c>
    </row>
    <row r="135" spans="1:33" x14ac:dyDescent="0.2">
      <c r="A135" s="269" t="s">
        <v>2334</v>
      </c>
      <c r="B135" s="124">
        <v>226067.25</v>
      </c>
      <c r="C135" s="124">
        <v>0</v>
      </c>
      <c r="D135" s="124">
        <v>479149.39</v>
      </c>
      <c r="E135" s="269">
        <v>603196.99</v>
      </c>
      <c r="F135" s="269">
        <v>46821.64</v>
      </c>
      <c r="O135" s="269">
        <v>-169.39</v>
      </c>
      <c r="P135" s="269">
        <v>3637434.23</v>
      </c>
      <c r="S135" s="98">
        <v>507854.83</v>
      </c>
      <c r="U135" s="98">
        <v>277.64</v>
      </c>
      <c r="V135" s="98">
        <v>856680</v>
      </c>
      <c r="Y135" s="126">
        <v>999550</v>
      </c>
      <c r="AB135" s="126">
        <v>364323.56</v>
      </c>
      <c r="AC135" s="126">
        <v>109373.37</v>
      </c>
    </row>
    <row r="136" spans="1:33" x14ac:dyDescent="0.2">
      <c r="A136" s="269" t="s">
        <v>2335</v>
      </c>
      <c r="B136" s="124">
        <v>161253.17000000001</v>
      </c>
      <c r="D136" s="124">
        <v>415104.17</v>
      </c>
      <c r="E136" s="269">
        <v>-29</v>
      </c>
      <c r="F136" s="269">
        <v>77316</v>
      </c>
      <c r="L136" s="125">
        <v>1744.02</v>
      </c>
      <c r="O136" s="269">
        <v>30000</v>
      </c>
      <c r="P136" s="269">
        <v>977547.45</v>
      </c>
      <c r="S136" s="98">
        <v>416730.78</v>
      </c>
      <c r="T136" s="98">
        <v>185950</v>
      </c>
      <c r="U136" s="98">
        <v>156.22</v>
      </c>
      <c r="Y136" s="126">
        <v>68878</v>
      </c>
      <c r="AA136" s="126">
        <v>1184</v>
      </c>
      <c r="AB136" s="126">
        <v>354009.08</v>
      </c>
      <c r="AC136" s="126">
        <v>19</v>
      </c>
    </row>
    <row r="137" spans="1:33" x14ac:dyDescent="0.2">
      <c r="A137" s="269" t="s">
        <v>2336</v>
      </c>
      <c r="B137" s="124">
        <v>358528.8</v>
      </c>
      <c r="C137" s="124">
        <v>0</v>
      </c>
      <c r="D137" s="124">
        <v>59603.22</v>
      </c>
      <c r="E137" s="269">
        <v>40146.089999999997</v>
      </c>
      <c r="F137" s="269">
        <v>140592.21</v>
      </c>
      <c r="O137" s="269">
        <v>-4258.93</v>
      </c>
      <c r="P137" s="269">
        <v>431249.19</v>
      </c>
      <c r="S137" s="98">
        <v>418093.17</v>
      </c>
      <c r="U137" s="98">
        <v>737.74</v>
      </c>
      <c r="V137" s="98">
        <v>640150</v>
      </c>
      <c r="X137" s="98">
        <v>2000.01</v>
      </c>
      <c r="Y137" s="126">
        <v>704384</v>
      </c>
      <c r="AB137" s="126">
        <v>136488.78</v>
      </c>
      <c r="AC137" s="126">
        <v>45846.080000000002</v>
      </c>
    </row>
    <row r="138" spans="1:33" x14ac:dyDescent="0.2">
      <c r="A138" s="269" t="s">
        <v>2337</v>
      </c>
      <c r="B138" s="124">
        <v>128226.32</v>
      </c>
      <c r="C138" s="124">
        <v>0</v>
      </c>
      <c r="D138" s="124">
        <v>358313.94</v>
      </c>
      <c r="E138" s="269">
        <v>97236.64</v>
      </c>
      <c r="F138" s="269">
        <v>28571.66</v>
      </c>
      <c r="O138" s="269">
        <v>-3019.41</v>
      </c>
      <c r="P138" s="269">
        <v>1781769.65</v>
      </c>
      <c r="S138" s="98">
        <v>406796.28</v>
      </c>
      <c r="U138" s="98">
        <v>133.53</v>
      </c>
      <c r="V138" s="98">
        <v>677040</v>
      </c>
      <c r="Y138" s="126">
        <v>803262</v>
      </c>
      <c r="AB138" s="126">
        <v>153675.96</v>
      </c>
      <c r="AC138" s="126">
        <v>136321.13</v>
      </c>
    </row>
    <row r="139" spans="1:33" x14ac:dyDescent="0.2">
      <c r="A139" s="269" t="s">
        <v>2338</v>
      </c>
      <c r="B139" s="124">
        <v>158514.06</v>
      </c>
      <c r="C139" s="124">
        <v>0</v>
      </c>
      <c r="D139" s="124">
        <v>400631</v>
      </c>
      <c r="E139" s="269">
        <v>159865.9</v>
      </c>
      <c r="F139" s="269">
        <v>17031.3</v>
      </c>
      <c r="J139" s="125">
        <v>6000</v>
      </c>
      <c r="L139" s="125">
        <v>0</v>
      </c>
      <c r="O139" s="269">
        <v>123627.15</v>
      </c>
      <c r="P139" s="269">
        <v>343312.84</v>
      </c>
      <c r="S139" s="98">
        <v>572151.64</v>
      </c>
      <c r="U139" s="98">
        <v>246.22</v>
      </c>
      <c r="V139" s="98">
        <v>763360</v>
      </c>
      <c r="X139" s="98">
        <v>190574</v>
      </c>
      <c r="Y139" s="126">
        <v>1068999</v>
      </c>
      <c r="AB139" s="126">
        <v>396731.75</v>
      </c>
      <c r="AC139" s="126">
        <v>176515.96</v>
      </c>
    </row>
    <row r="140" spans="1:33" x14ac:dyDescent="0.2">
      <c r="A140" s="269" t="s">
        <v>2339</v>
      </c>
      <c r="B140" s="124">
        <v>258013.14</v>
      </c>
      <c r="C140" s="124">
        <v>18750</v>
      </c>
      <c r="D140" s="124">
        <v>491234.72</v>
      </c>
      <c r="E140" s="269">
        <v>566604.13</v>
      </c>
      <c r="F140" s="269">
        <v>445055.31</v>
      </c>
      <c r="I140" s="125">
        <v>45000</v>
      </c>
      <c r="L140" s="125">
        <v>4050.8</v>
      </c>
      <c r="P140" s="269">
        <v>1856322.45</v>
      </c>
      <c r="S140" s="98">
        <v>541570.53</v>
      </c>
      <c r="U140" s="98">
        <v>238.24</v>
      </c>
      <c r="V140" s="98">
        <v>814640</v>
      </c>
      <c r="Y140" s="126">
        <v>946942</v>
      </c>
      <c r="AA140" s="126">
        <v>5085</v>
      </c>
      <c r="AB140" s="126">
        <v>190288.6</v>
      </c>
      <c r="AC140" s="126">
        <v>42342.559999999998</v>
      </c>
    </row>
    <row r="141" spans="1:33" x14ac:dyDescent="0.2">
      <c r="A141" s="269" t="s">
        <v>2340</v>
      </c>
      <c r="B141" s="124">
        <v>377439.41</v>
      </c>
      <c r="C141" s="124">
        <v>0</v>
      </c>
      <c r="D141" s="124">
        <v>579523.56999999995</v>
      </c>
      <c r="E141" s="269">
        <v>7424.68</v>
      </c>
      <c r="F141" s="269">
        <v>95060.97</v>
      </c>
      <c r="K141" s="125">
        <v>274850</v>
      </c>
      <c r="O141" s="269">
        <v>20</v>
      </c>
      <c r="P141" s="269">
        <v>2560000</v>
      </c>
      <c r="S141" s="98">
        <v>525507.76</v>
      </c>
      <c r="U141" s="98">
        <v>624.32000000000005</v>
      </c>
      <c r="V141" s="98">
        <v>1017890</v>
      </c>
      <c r="Y141" s="126">
        <v>1169900.6499999999</v>
      </c>
      <c r="AB141" s="126">
        <v>277415.90999999997</v>
      </c>
      <c r="AC141" s="126">
        <v>60835.01</v>
      </c>
    </row>
    <row r="142" spans="1:33" x14ac:dyDescent="0.2">
      <c r="A142" s="269" t="s">
        <v>2341</v>
      </c>
      <c r="B142" s="124">
        <v>167948.15</v>
      </c>
      <c r="C142" s="124">
        <v>0</v>
      </c>
      <c r="D142" s="124">
        <v>144277.26</v>
      </c>
      <c r="E142" s="269">
        <v>3053243.49</v>
      </c>
      <c r="F142" s="269">
        <v>50441.16</v>
      </c>
      <c r="P142" s="269">
        <v>3234582.32</v>
      </c>
      <c r="S142" s="98">
        <v>165264.75</v>
      </c>
      <c r="U142" s="98">
        <v>1232.8599999999999</v>
      </c>
      <c r="V142" s="98">
        <v>946650</v>
      </c>
      <c r="X142" s="98">
        <v>522360</v>
      </c>
      <c r="Y142" s="126">
        <v>1211050</v>
      </c>
      <c r="AA142" s="126">
        <v>7864</v>
      </c>
      <c r="AB142" s="126">
        <v>563284.88</v>
      </c>
      <c r="AC142" s="126">
        <v>1111223.21</v>
      </c>
    </row>
    <row r="143" spans="1:33" x14ac:dyDescent="0.2">
      <c r="A143" s="269" t="s">
        <v>2342</v>
      </c>
      <c r="B143" s="124">
        <v>220600.8</v>
      </c>
      <c r="C143" s="124">
        <v>0</v>
      </c>
      <c r="D143" s="124">
        <v>6513.29</v>
      </c>
      <c r="E143" s="269">
        <v>1832331.09</v>
      </c>
      <c r="F143" s="269">
        <v>246733.13</v>
      </c>
      <c r="O143" s="269">
        <v>-293481.92</v>
      </c>
      <c r="P143" s="269">
        <v>3576322.35</v>
      </c>
      <c r="S143" s="98">
        <v>396925.56</v>
      </c>
      <c r="U143" s="98">
        <v>558.25</v>
      </c>
      <c r="V143" s="98">
        <v>279218</v>
      </c>
      <c r="X143" s="98">
        <v>887654</v>
      </c>
      <c r="Y143" s="126">
        <v>1191549</v>
      </c>
      <c r="AA143" s="126">
        <v>9215</v>
      </c>
      <c r="AB143" s="126">
        <v>462586.05</v>
      </c>
      <c r="AC143" s="126">
        <v>118556.4</v>
      </c>
    </row>
    <row r="144" spans="1:33" x14ac:dyDescent="0.2">
      <c r="A144" s="269" t="s">
        <v>2343</v>
      </c>
      <c r="B144" s="124">
        <v>342727.32</v>
      </c>
      <c r="C144" s="124">
        <v>0</v>
      </c>
      <c r="D144" s="124">
        <v>548309.66</v>
      </c>
      <c r="E144" s="269">
        <v>707920.19</v>
      </c>
      <c r="F144" s="269">
        <v>-20920.27</v>
      </c>
      <c r="I144" s="125">
        <v>30000</v>
      </c>
      <c r="O144" s="269">
        <v>-32142.34</v>
      </c>
      <c r="P144" s="269">
        <v>2266688.34</v>
      </c>
      <c r="S144" s="98">
        <v>405577.44</v>
      </c>
      <c r="T144" s="98">
        <v>169346</v>
      </c>
      <c r="U144" s="98">
        <v>204.36</v>
      </c>
      <c r="V144" s="98">
        <v>623120</v>
      </c>
      <c r="X144" s="98">
        <v>23221.52</v>
      </c>
      <c r="Y144" s="126">
        <v>702311</v>
      </c>
      <c r="AA144" s="126">
        <v>2450.4</v>
      </c>
      <c r="AB144" s="126">
        <v>207623.36</v>
      </c>
      <c r="AC144" s="126">
        <v>447604.56</v>
      </c>
      <c r="AG144" s="126">
        <v>15000</v>
      </c>
    </row>
    <row r="145" spans="1:33" x14ac:dyDescent="0.2">
      <c r="A145" s="269" t="s">
        <v>2358</v>
      </c>
      <c r="B145" s="124">
        <v>260217.58</v>
      </c>
      <c r="C145" s="124">
        <v>81250</v>
      </c>
      <c r="D145" s="124">
        <v>496282.18</v>
      </c>
      <c r="E145" s="269">
        <v>1446451.47</v>
      </c>
      <c r="F145" s="269">
        <v>231367.32</v>
      </c>
      <c r="L145" s="125">
        <v>2271</v>
      </c>
      <c r="O145" s="269">
        <v>-24327.97</v>
      </c>
      <c r="P145" s="269">
        <v>3463662.27</v>
      </c>
      <c r="S145" s="98">
        <v>495644.45</v>
      </c>
      <c r="V145" s="98">
        <v>494280</v>
      </c>
      <c r="Y145" s="126">
        <v>568929</v>
      </c>
      <c r="AA145" s="126">
        <v>1184</v>
      </c>
      <c r="AB145" s="126">
        <v>193111.74</v>
      </c>
      <c r="AC145" s="126">
        <v>31372.61</v>
      </c>
    </row>
    <row r="146" spans="1:33" x14ac:dyDescent="0.2">
      <c r="A146" s="269" t="s">
        <v>2344</v>
      </c>
      <c r="B146" s="124">
        <v>212777.95</v>
      </c>
      <c r="C146" s="124">
        <v>4800</v>
      </c>
      <c r="D146" s="124">
        <v>535800.68000000005</v>
      </c>
      <c r="E146" s="269">
        <v>694400.66</v>
      </c>
      <c r="F146" s="269">
        <v>51364.22</v>
      </c>
      <c r="L146" s="125">
        <v>239998.45</v>
      </c>
      <c r="O146" s="269">
        <v>-622670.35</v>
      </c>
      <c r="P146" s="269">
        <v>1849445.73</v>
      </c>
      <c r="S146" s="98">
        <v>490969</v>
      </c>
      <c r="V146" s="98">
        <v>628710</v>
      </c>
      <c r="Y146" s="126">
        <v>673954</v>
      </c>
      <c r="AA146" s="126">
        <v>16160</v>
      </c>
      <c r="AB146" s="126">
        <v>281710.40000000002</v>
      </c>
      <c r="AC146" s="126">
        <v>102531.92</v>
      </c>
    </row>
    <row r="147" spans="1:33" x14ac:dyDescent="0.2">
      <c r="A147" s="269" t="s">
        <v>2345</v>
      </c>
      <c r="B147" s="124">
        <v>91076.62</v>
      </c>
      <c r="C147" s="124">
        <v>0</v>
      </c>
      <c r="D147" s="124">
        <v>544417.94999999995</v>
      </c>
      <c r="E147" s="269">
        <v>234661.06</v>
      </c>
      <c r="F147" s="269">
        <v>261153.4</v>
      </c>
      <c r="J147" s="125">
        <v>2179.02</v>
      </c>
      <c r="O147" s="269">
        <v>-1274550.05</v>
      </c>
      <c r="P147" s="269">
        <v>2606531.4300000002</v>
      </c>
      <c r="S147" s="98">
        <v>1105440</v>
      </c>
      <c r="U147" s="98">
        <v>595.79999999999995</v>
      </c>
      <c r="V147" s="98">
        <v>1031520</v>
      </c>
      <c r="X147" s="98">
        <v>31500</v>
      </c>
      <c r="Y147" s="126">
        <v>1096648</v>
      </c>
      <c r="Z147" s="126">
        <v>2720</v>
      </c>
      <c r="AB147" s="126">
        <v>1253549.5</v>
      </c>
      <c r="AC147" s="126">
        <v>38493.33</v>
      </c>
      <c r="AG147" s="126">
        <v>5979.34</v>
      </c>
    </row>
    <row r="148" spans="1:33" x14ac:dyDescent="0.2">
      <c r="A148" s="269" t="s">
        <v>2346</v>
      </c>
      <c r="B148" s="124">
        <v>412495.96</v>
      </c>
      <c r="C148" s="124">
        <v>64300</v>
      </c>
      <c r="D148" s="124">
        <v>175222.03</v>
      </c>
      <c r="E148" s="269">
        <v>-94219.23</v>
      </c>
      <c r="F148" s="269">
        <v>-215665.36</v>
      </c>
      <c r="L148" s="125">
        <v>95668.46</v>
      </c>
      <c r="O148" s="269">
        <v>-1210247.45</v>
      </c>
      <c r="P148" s="269">
        <v>1289115.33</v>
      </c>
      <c r="S148" s="98">
        <v>678229.55</v>
      </c>
      <c r="T148" s="98">
        <v>232500</v>
      </c>
      <c r="U148" s="98">
        <v>239.79</v>
      </c>
      <c r="V148" s="98">
        <v>849840</v>
      </c>
      <c r="Y148" s="126">
        <v>922637</v>
      </c>
      <c r="Z148" s="126">
        <v>1920</v>
      </c>
      <c r="AB148" s="126">
        <v>503090.65</v>
      </c>
      <c r="AC148" s="126">
        <v>160424</v>
      </c>
      <c r="AG148" s="126">
        <v>1588.63</v>
      </c>
    </row>
    <row r="149" spans="1:33" x14ac:dyDescent="0.2">
      <c r="A149" s="269" t="s">
        <v>2347</v>
      </c>
      <c r="B149" s="124">
        <v>319167.09999999998</v>
      </c>
      <c r="C149" s="124">
        <v>0</v>
      </c>
      <c r="D149" s="124">
        <v>303803.49</v>
      </c>
      <c r="E149" s="269">
        <v>1924888.67</v>
      </c>
      <c r="F149" s="269">
        <v>1020457.33</v>
      </c>
      <c r="L149" s="125">
        <v>837.84</v>
      </c>
      <c r="O149" s="269">
        <v>1189218.58</v>
      </c>
      <c r="P149" s="269">
        <v>2316929.4300000002</v>
      </c>
      <c r="S149" s="98">
        <v>677485.9</v>
      </c>
      <c r="T149" s="98">
        <v>145000</v>
      </c>
      <c r="U149" s="98">
        <v>288.56</v>
      </c>
      <c r="V149" s="98">
        <v>611360</v>
      </c>
      <c r="Y149" s="126">
        <v>705986</v>
      </c>
      <c r="Z149" s="126">
        <v>4966</v>
      </c>
      <c r="AB149" s="126">
        <v>481436.86</v>
      </c>
      <c r="AC149" s="126">
        <v>175566.35</v>
      </c>
      <c r="AG149" s="126">
        <v>680.51</v>
      </c>
    </row>
    <row r="150" spans="1:33" x14ac:dyDescent="0.2">
      <c r="A150" s="269" t="s">
        <v>2348</v>
      </c>
      <c r="B150" s="124">
        <v>299773.69</v>
      </c>
      <c r="C150" s="124">
        <v>0</v>
      </c>
      <c r="D150" s="124">
        <v>581309.72</v>
      </c>
      <c r="E150" s="269">
        <v>551830.98</v>
      </c>
      <c r="F150" s="269">
        <v>129622.11</v>
      </c>
      <c r="J150" s="125">
        <v>30000</v>
      </c>
      <c r="L150" s="125">
        <v>143.61000000000001</v>
      </c>
      <c r="O150" s="269">
        <v>-1027100.58</v>
      </c>
      <c r="P150" s="269">
        <v>2601070</v>
      </c>
      <c r="S150" s="98">
        <v>815300</v>
      </c>
      <c r="T150" s="98">
        <v>60000</v>
      </c>
      <c r="V150" s="98">
        <v>453440</v>
      </c>
      <c r="Y150" s="126">
        <v>533910</v>
      </c>
      <c r="Z150" s="126">
        <v>20464</v>
      </c>
      <c r="AB150" s="126">
        <v>716558.92</v>
      </c>
      <c r="AC150" s="126">
        <v>95550.61</v>
      </c>
    </row>
    <row r="151" spans="1:33" x14ac:dyDescent="0.2">
      <c r="A151" s="269" t="s">
        <v>2302</v>
      </c>
      <c r="B151" s="124">
        <v>193016.91</v>
      </c>
      <c r="C151" s="124">
        <v>0</v>
      </c>
      <c r="D151" s="124">
        <v>78720.570000000007</v>
      </c>
      <c r="E151" s="269">
        <v>971920.81</v>
      </c>
      <c r="F151" s="269">
        <v>60290.94</v>
      </c>
      <c r="K151" s="125">
        <v>7650</v>
      </c>
      <c r="O151" s="269">
        <v>-161616.71</v>
      </c>
      <c r="P151" s="269">
        <v>1440146.04</v>
      </c>
      <c r="S151" s="98">
        <v>664749.9</v>
      </c>
      <c r="V151" s="98">
        <v>887930</v>
      </c>
      <c r="Y151" s="126">
        <v>1115390</v>
      </c>
      <c r="AB151" s="126">
        <v>246686.07999999999</v>
      </c>
      <c r="AC151" s="126">
        <v>159655.92000000001</v>
      </c>
    </row>
    <row r="152" spans="1:33" x14ac:dyDescent="0.2">
      <c r="A152" s="269" t="s">
        <v>2303</v>
      </c>
      <c r="B152" s="124">
        <v>236095.59</v>
      </c>
      <c r="D152" s="124">
        <v>77525.27</v>
      </c>
      <c r="E152" s="269">
        <v>175981.82</v>
      </c>
      <c r="F152" s="269">
        <v>-120568.46</v>
      </c>
      <c r="O152" s="269">
        <v>-557381.53</v>
      </c>
      <c r="P152" s="269">
        <v>1115345.6000000001</v>
      </c>
      <c r="S152" s="98">
        <v>532244.35</v>
      </c>
      <c r="U152" s="98">
        <v>234.37</v>
      </c>
      <c r="V152" s="98">
        <v>683020</v>
      </c>
      <c r="Y152" s="126">
        <v>738540</v>
      </c>
      <c r="AB152" s="126">
        <v>254326.21</v>
      </c>
      <c r="AC152" s="126">
        <v>402288.36</v>
      </c>
    </row>
    <row r="153" spans="1:33" x14ac:dyDescent="0.2">
      <c r="A153" s="269" t="s">
        <v>2306</v>
      </c>
      <c r="B153" s="124">
        <v>223427.05</v>
      </c>
      <c r="C153" s="124">
        <v>0</v>
      </c>
      <c r="D153" s="124">
        <v>62050.62</v>
      </c>
      <c r="E153" s="269">
        <v>575965.6</v>
      </c>
      <c r="F153" s="269">
        <v>105742.39</v>
      </c>
      <c r="K153" s="125">
        <v>76400</v>
      </c>
      <c r="O153" s="269">
        <v>-278918.59999999998</v>
      </c>
      <c r="P153" s="269">
        <v>1161019.07</v>
      </c>
      <c r="S153" s="98">
        <v>824424.21</v>
      </c>
      <c r="U153" s="98">
        <v>201.66</v>
      </c>
      <c r="V153" s="98">
        <v>781570</v>
      </c>
      <c r="Y153" s="126">
        <v>1055570</v>
      </c>
      <c r="AB153" s="126">
        <v>443905.68</v>
      </c>
      <c r="AC153" s="126">
        <v>77101</v>
      </c>
      <c r="AG153" s="126">
        <v>980</v>
      </c>
    </row>
    <row r="154" spans="1:33" x14ac:dyDescent="0.2">
      <c r="A154" s="269" t="s">
        <v>2355</v>
      </c>
      <c r="B154" s="124">
        <v>128800.24</v>
      </c>
      <c r="C154" s="124">
        <v>0</v>
      </c>
      <c r="D154" s="124">
        <v>34890</v>
      </c>
      <c r="E154" s="269">
        <v>1288447.3500000001</v>
      </c>
      <c r="F154" s="269">
        <v>369929.11</v>
      </c>
      <c r="O154" s="269">
        <v>-215678.04</v>
      </c>
      <c r="P154" s="269">
        <v>1993235.29</v>
      </c>
      <c r="S154" s="98">
        <v>520055.58</v>
      </c>
      <c r="U154" s="98">
        <v>117.43</v>
      </c>
      <c r="V154" s="98">
        <v>809550</v>
      </c>
      <c r="Y154" s="126">
        <v>882000</v>
      </c>
      <c r="AB154" s="126">
        <v>237030.02</v>
      </c>
      <c r="AC154" s="126">
        <v>156815.54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Q165"/>
  <sheetViews>
    <sheetView topLeftCell="AH1" zoomScale="80" zoomScaleNormal="80" workbookViewId="0">
      <selection activeCell="AJ27" sqref="AJ27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6.75" style="95" bestFit="1" customWidth="1"/>
    <col min="4" max="4" width="26.625" style="74" customWidth="1"/>
    <col min="5" max="5" width="49.125" style="269" bestFit="1" customWidth="1"/>
    <col min="6" max="6" width="33.125" style="124" bestFit="1" customWidth="1"/>
    <col min="7" max="7" width="32.25" style="124" bestFit="1" customWidth="1"/>
    <col min="8" max="8" width="24" style="124" bestFit="1" customWidth="1"/>
    <col min="9" max="10" width="15.875" style="269" bestFit="1" customWidth="1"/>
    <col min="11" max="11" width="21.75" style="269" bestFit="1" customWidth="1"/>
    <col min="12" max="12" width="21.625" style="269" bestFit="1" customWidth="1"/>
    <col min="13" max="13" width="18" style="125" bestFit="1" customWidth="1"/>
    <col min="14" max="14" width="20.125" style="125" bestFit="1" customWidth="1"/>
    <col min="15" max="15" width="19.625" style="125" bestFit="1" customWidth="1"/>
    <col min="16" max="16" width="21.5" style="125" bestFit="1" customWidth="1"/>
    <col min="17" max="17" width="23.625" style="269" bestFit="1" customWidth="1"/>
    <col min="18" max="18" width="27.75" style="269" bestFit="1" customWidth="1"/>
    <col min="19" max="19" width="27.875" style="269" bestFit="1" customWidth="1"/>
    <col min="20" max="20" width="15.875" style="269" bestFit="1" customWidth="1"/>
    <col min="21" max="21" width="42.5" style="98" bestFit="1" customWidth="1"/>
    <col min="22" max="22" width="27.375" style="98" bestFit="1" customWidth="1"/>
    <col min="23" max="23" width="44.125" style="98" bestFit="1" customWidth="1"/>
    <col min="24" max="24" width="44.875" style="98" bestFit="1" customWidth="1"/>
    <col min="25" max="25" width="29" style="98" bestFit="1" customWidth="1"/>
    <col min="26" max="26" width="54.5" style="98" bestFit="1" customWidth="1"/>
    <col min="27" max="27" width="31" style="98" bestFit="1" customWidth="1"/>
    <col min="28" max="28" width="15.875" style="98" bestFit="1" customWidth="1"/>
    <col min="29" max="29" width="20.375" style="126" bestFit="1" customWidth="1"/>
    <col min="30" max="30" width="26.75" style="126" bestFit="1" customWidth="1"/>
    <col min="31" max="31" width="25.125" style="126" bestFit="1" customWidth="1"/>
    <col min="32" max="32" width="42.375" style="126" bestFit="1" customWidth="1"/>
    <col min="33" max="33" width="30.875" style="126" bestFit="1" customWidth="1"/>
    <col min="34" max="34" width="22.75" style="126" bestFit="1" customWidth="1"/>
    <col min="35" max="35" width="26.75" style="126" bestFit="1" customWidth="1"/>
    <col min="36" max="36" width="39.25" style="126" bestFit="1" customWidth="1"/>
    <col min="37" max="37" width="33.125" style="126" bestFit="1" customWidth="1"/>
    <col min="38" max="38" width="19" style="101" bestFit="1" customWidth="1"/>
    <col min="39" max="39" width="15.5" style="37" bestFit="1" customWidth="1"/>
    <col min="40" max="40" width="15.125" style="26" bestFit="1" customWidth="1"/>
    <col min="41" max="41" width="16.375" style="17" bestFit="1" customWidth="1"/>
    <col min="42" max="42" width="16.375" style="19" bestFit="1" customWidth="1"/>
    <col min="43" max="43" width="16.875" style="26" bestFit="1" customWidth="1"/>
  </cols>
  <sheetData>
    <row r="1" spans="1:43" x14ac:dyDescent="0.2">
      <c r="E1" s="269" t="s">
        <v>591</v>
      </c>
      <c r="F1" s="124" t="s">
        <v>1441</v>
      </c>
      <c r="G1" s="124" t="s">
        <v>1442</v>
      </c>
      <c r="H1" s="124" t="s">
        <v>1443</v>
      </c>
      <c r="I1" s="269" t="s">
        <v>1446</v>
      </c>
      <c r="J1" s="269" t="s">
        <v>1447</v>
      </c>
      <c r="K1" s="269" t="s">
        <v>1448</v>
      </c>
      <c r="L1" s="269" t="s">
        <v>1805</v>
      </c>
      <c r="M1" s="125" t="s">
        <v>1449</v>
      </c>
      <c r="N1" s="125" t="s">
        <v>1450</v>
      </c>
      <c r="O1" s="125" t="s">
        <v>1451</v>
      </c>
      <c r="P1" s="125" t="s">
        <v>1452</v>
      </c>
      <c r="Q1" s="269" t="s">
        <v>1453</v>
      </c>
      <c r="R1" s="269" t="s">
        <v>1454</v>
      </c>
      <c r="S1" s="269" t="s">
        <v>1455</v>
      </c>
      <c r="T1" s="269" t="s">
        <v>1456</v>
      </c>
      <c r="U1" s="98" t="s">
        <v>2205</v>
      </c>
      <c r="V1" s="98" t="s">
        <v>1458</v>
      </c>
      <c r="W1" s="98" t="s">
        <v>1459</v>
      </c>
      <c r="X1" s="98" t="s">
        <v>1460</v>
      </c>
      <c r="Y1" s="98" t="s">
        <v>1461</v>
      </c>
      <c r="Z1" s="98" t="s">
        <v>1462</v>
      </c>
      <c r="AA1" s="98" t="s">
        <v>1600</v>
      </c>
      <c r="AB1" s="98" t="s">
        <v>1463</v>
      </c>
      <c r="AC1" s="126" t="s">
        <v>1464</v>
      </c>
      <c r="AD1" s="126" t="s">
        <v>1465</v>
      </c>
      <c r="AE1" s="126" t="s">
        <v>1466</v>
      </c>
      <c r="AF1" s="126" t="s">
        <v>1467</v>
      </c>
      <c r="AG1" s="126" t="s">
        <v>1468</v>
      </c>
      <c r="AH1" s="126" t="s">
        <v>1469</v>
      </c>
      <c r="AI1" s="126" t="s">
        <v>1470</v>
      </c>
      <c r="AJ1" s="126" t="s">
        <v>2206</v>
      </c>
      <c r="AK1" s="126" t="s">
        <v>1472</v>
      </c>
      <c r="AL1" s="101" t="s">
        <v>6</v>
      </c>
      <c r="AM1" s="37" t="s">
        <v>7</v>
      </c>
      <c r="AN1" s="26" t="s">
        <v>8</v>
      </c>
      <c r="AO1" s="17" t="s">
        <v>9</v>
      </c>
      <c r="AP1" s="19" t="s">
        <v>10</v>
      </c>
      <c r="AQ1" s="26" t="s">
        <v>11</v>
      </c>
    </row>
    <row r="2" spans="1:43" x14ac:dyDescent="0.2">
      <c r="E2" s="269" t="s">
        <v>592</v>
      </c>
      <c r="F2" s="124" t="s">
        <v>1473</v>
      </c>
      <c r="G2" s="124" t="s">
        <v>1474</v>
      </c>
      <c r="H2" s="124" t="s">
        <v>1475</v>
      </c>
      <c r="I2" s="269" t="s">
        <v>1478</v>
      </c>
      <c r="J2" s="269" t="s">
        <v>1479</v>
      </c>
      <c r="K2" s="269" t="s">
        <v>1480</v>
      </c>
      <c r="L2" s="269" t="s">
        <v>1806</v>
      </c>
      <c r="M2" s="125" t="s">
        <v>1481</v>
      </c>
      <c r="N2" s="125" t="s">
        <v>1482</v>
      </c>
      <c r="O2" s="125" t="s">
        <v>1483</v>
      </c>
      <c r="P2" s="125" t="s">
        <v>1484</v>
      </c>
      <c r="Q2" s="269" t="s">
        <v>1485</v>
      </c>
      <c r="R2" s="269" t="s">
        <v>1486</v>
      </c>
      <c r="S2" s="269" t="s">
        <v>1487</v>
      </c>
      <c r="T2" s="269" t="s">
        <v>1488</v>
      </c>
      <c r="U2" s="98" t="s">
        <v>2207</v>
      </c>
      <c r="V2" s="98" t="s">
        <v>1490</v>
      </c>
      <c r="W2" s="98" t="s">
        <v>1491</v>
      </c>
      <c r="X2" s="98" t="s">
        <v>1492</v>
      </c>
      <c r="Y2" s="98" t="s">
        <v>1493</v>
      </c>
      <c r="Z2" s="98" t="s">
        <v>1494</v>
      </c>
      <c r="AA2" s="98" t="s">
        <v>1603</v>
      </c>
      <c r="AB2" s="98" t="s">
        <v>1495</v>
      </c>
      <c r="AC2" s="126" t="s">
        <v>1496</v>
      </c>
      <c r="AD2" s="126" t="s">
        <v>1497</v>
      </c>
      <c r="AE2" s="126" t="s">
        <v>1498</v>
      </c>
      <c r="AF2" s="126" t="s">
        <v>1499</v>
      </c>
      <c r="AG2" s="126" t="s">
        <v>1500</v>
      </c>
      <c r="AH2" s="126" t="s">
        <v>1501</v>
      </c>
      <c r="AI2" s="126" t="s">
        <v>1502</v>
      </c>
      <c r="AJ2" s="126" t="s">
        <v>2208</v>
      </c>
      <c r="AK2" s="126" t="s">
        <v>1504</v>
      </c>
    </row>
    <row r="3" spans="1:43" x14ac:dyDescent="0.2">
      <c r="E3" s="269" t="s">
        <v>593</v>
      </c>
      <c r="F3" s="124">
        <v>47844143.340000004</v>
      </c>
      <c r="G3" s="124">
        <v>612555.56000000006</v>
      </c>
      <c r="H3" s="124">
        <v>22390548.84</v>
      </c>
      <c r="I3" s="269">
        <v>122526705.2</v>
      </c>
      <c r="J3" s="269">
        <v>35741476.659999996</v>
      </c>
      <c r="K3" s="269">
        <v>3163.18</v>
      </c>
      <c r="L3" s="269">
        <v>194900</v>
      </c>
      <c r="M3" s="125">
        <v>571630</v>
      </c>
      <c r="N3" s="125">
        <v>3649832.44</v>
      </c>
      <c r="O3" s="125">
        <v>953741</v>
      </c>
      <c r="P3" s="125">
        <v>1814636.59</v>
      </c>
      <c r="Q3" s="269">
        <v>9586</v>
      </c>
      <c r="R3" s="269">
        <v>-5261164.42</v>
      </c>
      <c r="S3" s="269">
        <v>-23335317.969999999</v>
      </c>
      <c r="T3" s="269">
        <v>288415752.98000002</v>
      </c>
      <c r="U3" s="98">
        <v>322</v>
      </c>
      <c r="V3" s="98">
        <v>5886.32</v>
      </c>
      <c r="W3" s="98">
        <v>97264700.209999993</v>
      </c>
      <c r="X3" s="98">
        <v>6919287.46</v>
      </c>
      <c r="Y3" s="98">
        <v>85596.33</v>
      </c>
      <c r="Z3" s="98">
        <v>113225539.34</v>
      </c>
      <c r="AA3" s="98">
        <v>2</v>
      </c>
      <c r="AB3" s="98">
        <v>11396827.65</v>
      </c>
      <c r="AC3" s="126">
        <v>140103181.09</v>
      </c>
      <c r="AD3" s="126">
        <v>100248</v>
      </c>
      <c r="AE3" s="126">
        <v>321421.40000000002</v>
      </c>
      <c r="AF3" s="126">
        <v>60669990.380000003</v>
      </c>
      <c r="AG3" s="126">
        <v>18440451.629999999</v>
      </c>
      <c r="AH3" s="126">
        <v>61340</v>
      </c>
      <c r="AI3" s="126">
        <v>5119.38</v>
      </c>
      <c r="AJ3" s="126">
        <v>47000</v>
      </c>
      <c r="AK3" s="126">
        <v>868565.15</v>
      </c>
      <c r="AL3" s="101">
        <f>SUM(AL4:AL154)</f>
        <v>70847247.739999965</v>
      </c>
      <c r="AM3" s="37">
        <f t="shared" ref="AM3:AQ3" si="0">SUM(AM4:AM154)</f>
        <v>6989840.0299999993</v>
      </c>
      <c r="AN3" s="26">
        <f t="shared" si="0"/>
        <v>63857407.709999986</v>
      </c>
      <c r="AO3" s="17">
        <f>SUM(AO4:AO154)</f>
        <v>228898161.31000009</v>
      </c>
      <c r="AP3" s="19">
        <f t="shared" si="0"/>
        <v>220617317.03</v>
      </c>
      <c r="AQ3" s="32">
        <f t="shared" si="0"/>
        <v>8280844.2800000031</v>
      </c>
    </row>
    <row r="4" spans="1:43" x14ac:dyDescent="0.2">
      <c r="A4" t="s">
        <v>539</v>
      </c>
      <c r="B4" t="s">
        <v>541</v>
      </c>
      <c r="C4" s="95">
        <v>3670</v>
      </c>
      <c r="D4" s="74" t="s">
        <v>1270</v>
      </c>
      <c r="E4" s="269" t="s">
        <v>2209</v>
      </c>
      <c r="F4" s="124">
        <v>370753.1</v>
      </c>
      <c r="G4" s="124">
        <v>0</v>
      </c>
      <c r="H4" s="124">
        <v>125585.42</v>
      </c>
      <c r="I4" s="269">
        <v>363969.51</v>
      </c>
      <c r="J4" s="269">
        <v>155472.85999999999</v>
      </c>
      <c r="N4" s="125">
        <v>19250</v>
      </c>
      <c r="S4" s="269">
        <v>-1529438.95</v>
      </c>
      <c r="T4" s="269">
        <v>2193223.69</v>
      </c>
      <c r="W4" s="98">
        <v>971977.6</v>
      </c>
      <c r="Y4" s="98">
        <v>472.69</v>
      </c>
      <c r="Z4" s="98">
        <v>686620</v>
      </c>
      <c r="AC4" s="126">
        <v>808760.88</v>
      </c>
      <c r="AF4" s="126">
        <v>448237.86</v>
      </c>
      <c r="AG4" s="126">
        <v>65436.4</v>
      </c>
      <c r="AL4" s="101">
        <f>SUM(F4:H4)</f>
        <v>496338.51999999996</v>
      </c>
      <c r="AM4" s="37">
        <f>SUM(M4:P4)</f>
        <v>19250</v>
      </c>
      <c r="AN4" s="26">
        <f>AL4-AM4</f>
        <v>477088.51999999996</v>
      </c>
      <c r="AO4" s="17">
        <f>SUM(U4:AB4)</f>
        <v>1659070.29</v>
      </c>
      <c r="AP4" s="19">
        <f>SUM(AC4:AK4)</f>
        <v>1322435.1399999999</v>
      </c>
      <c r="AQ4" s="32">
        <f>AO4-AP4</f>
        <v>336635.15000000014</v>
      </c>
    </row>
    <row r="5" spans="1:43" x14ac:dyDescent="0.2">
      <c r="A5" t="s">
        <v>539</v>
      </c>
      <c r="B5" t="s">
        <v>541</v>
      </c>
      <c r="C5" s="95">
        <v>5165</v>
      </c>
      <c r="D5" s="74" t="s">
        <v>1271</v>
      </c>
      <c r="E5" s="269" t="s">
        <v>2210</v>
      </c>
      <c r="F5" s="124">
        <v>411595.54</v>
      </c>
      <c r="G5" s="124">
        <v>0</v>
      </c>
      <c r="H5" s="124">
        <v>88021.38</v>
      </c>
      <c r="I5" s="269">
        <v>881934.86</v>
      </c>
      <c r="J5" s="269">
        <v>546472.16</v>
      </c>
      <c r="S5" s="269">
        <v>262163.12</v>
      </c>
      <c r="T5" s="269">
        <v>1265427.9099999999</v>
      </c>
      <c r="W5" s="98">
        <v>2138315.0299999998</v>
      </c>
      <c r="Y5" s="98">
        <v>504.42</v>
      </c>
      <c r="Z5" s="98">
        <v>1055660</v>
      </c>
      <c r="AC5" s="126">
        <v>1287460</v>
      </c>
      <c r="AF5" s="126">
        <v>1425545.77</v>
      </c>
      <c r="AG5" s="126">
        <v>60895.55</v>
      </c>
      <c r="AL5" s="101">
        <f t="shared" ref="AL5:AL68" si="1">SUM(F5:H5)</f>
        <v>499616.92</v>
      </c>
      <c r="AM5" s="37">
        <f t="shared" ref="AM5:AM68" si="2">SUM(M5:P5)</f>
        <v>0</v>
      </c>
      <c r="AN5" s="26">
        <f t="shared" ref="AN5:AN68" si="3">AL5-AM5</f>
        <v>499616.92</v>
      </c>
      <c r="AO5" s="17">
        <f t="shared" ref="AO5:AO68" si="4">SUM(U5:AB5)</f>
        <v>3194479.4499999997</v>
      </c>
      <c r="AP5" s="19">
        <f t="shared" ref="AP5:AP68" si="5">SUM(AC5:AK5)</f>
        <v>2773901.32</v>
      </c>
      <c r="AQ5" s="32">
        <f t="shared" ref="AQ5:AQ68" si="6">AO5-AP5</f>
        <v>420578.12999999989</v>
      </c>
    </row>
    <row r="6" spans="1:43" x14ac:dyDescent="0.2">
      <c r="A6" t="s">
        <v>539</v>
      </c>
      <c r="B6" t="s">
        <v>541</v>
      </c>
      <c r="C6" s="95">
        <v>4663</v>
      </c>
      <c r="D6" s="74" t="s">
        <v>1272</v>
      </c>
      <c r="E6" s="269" t="s">
        <v>2211</v>
      </c>
      <c r="F6" s="124">
        <v>604702.15</v>
      </c>
      <c r="G6" s="124">
        <v>0</v>
      </c>
      <c r="H6" s="124">
        <v>146141.42000000001</v>
      </c>
      <c r="I6" s="269">
        <v>934562.49</v>
      </c>
      <c r="J6" s="269">
        <v>389581.84</v>
      </c>
      <c r="N6" s="125">
        <v>12300</v>
      </c>
      <c r="P6" s="125">
        <v>43.28</v>
      </c>
      <c r="S6" s="269">
        <v>-1336009.9099999999</v>
      </c>
      <c r="T6" s="269">
        <v>3482828.65</v>
      </c>
      <c r="W6" s="98">
        <v>1316748.03</v>
      </c>
      <c r="X6" s="98">
        <v>144805</v>
      </c>
      <c r="Y6" s="98">
        <v>698.06</v>
      </c>
      <c r="Z6" s="98">
        <v>1008760</v>
      </c>
      <c r="AC6" s="126">
        <v>1194130</v>
      </c>
      <c r="AF6" s="126">
        <v>1268393.46</v>
      </c>
      <c r="AG6" s="126">
        <v>74392.75</v>
      </c>
      <c r="AL6" s="101">
        <f t="shared" si="1"/>
        <v>750843.57000000007</v>
      </c>
      <c r="AM6" s="37">
        <f t="shared" si="2"/>
        <v>12343.28</v>
      </c>
      <c r="AN6" s="26">
        <f t="shared" si="3"/>
        <v>738500.29</v>
      </c>
      <c r="AO6" s="17">
        <f t="shared" si="4"/>
        <v>2471011.09</v>
      </c>
      <c r="AP6" s="19">
        <f t="shared" si="5"/>
        <v>2536916.21</v>
      </c>
      <c r="AQ6" s="32">
        <f t="shared" si="6"/>
        <v>-65905.120000000112</v>
      </c>
    </row>
    <row r="7" spans="1:43" x14ac:dyDescent="0.2">
      <c r="A7" t="s">
        <v>539</v>
      </c>
      <c r="B7" t="s">
        <v>541</v>
      </c>
      <c r="C7" s="95">
        <v>4364</v>
      </c>
      <c r="D7" s="74" t="s">
        <v>1273</v>
      </c>
      <c r="E7" s="269" t="s">
        <v>2212</v>
      </c>
      <c r="F7" s="124">
        <v>203619.78</v>
      </c>
      <c r="G7" s="124">
        <v>0</v>
      </c>
      <c r="H7" s="124">
        <v>178645</v>
      </c>
      <c r="I7" s="269">
        <v>592537.86</v>
      </c>
      <c r="J7" s="269">
        <v>483906.78</v>
      </c>
      <c r="N7" s="125">
        <v>228301.63</v>
      </c>
      <c r="S7" s="269">
        <v>-2636279.2200000002</v>
      </c>
      <c r="T7" s="269">
        <v>3940312</v>
      </c>
      <c r="W7" s="98">
        <v>1306140.06</v>
      </c>
      <c r="Y7" s="98">
        <v>307</v>
      </c>
      <c r="Z7" s="98">
        <v>595200</v>
      </c>
      <c r="AB7" s="98">
        <v>20000</v>
      </c>
      <c r="AC7" s="126">
        <v>818680</v>
      </c>
      <c r="AF7" s="126">
        <v>997413.95</v>
      </c>
      <c r="AG7" s="126">
        <v>169615.25</v>
      </c>
      <c r="AK7" s="126">
        <v>618.85</v>
      </c>
      <c r="AL7" s="101">
        <f t="shared" si="1"/>
        <v>382264.78</v>
      </c>
      <c r="AM7" s="37">
        <f t="shared" si="2"/>
        <v>228301.63</v>
      </c>
      <c r="AN7" s="26">
        <f t="shared" si="3"/>
        <v>153963.15000000002</v>
      </c>
      <c r="AO7" s="17">
        <f t="shared" si="4"/>
        <v>1921647.06</v>
      </c>
      <c r="AP7" s="19">
        <f t="shared" si="5"/>
        <v>1986328.05</v>
      </c>
      <c r="AQ7" s="32">
        <f t="shared" si="6"/>
        <v>-64680.989999999991</v>
      </c>
    </row>
    <row r="8" spans="1:43" x14ac:dyDescent="0.2">
      <c r="A8" t="s">
        <v>539</v>
      </c>
      <c r="B8" t="s">
        <v>541</v>
      </c>
      <c r="C8" s="95">
        <v>4222</v>
      </c>
      <c r="D8" s="74" t="s">
        <v>1274</v>
      </c>
      <c r="E8" s="269" t="s">
        <v>2213</v>
      </c>
      <c r="F8" s="124">
        <v>661052.1</v>
      </c>
      <c r="G8" s="124">
        <v>0</v>
      </c>
      <c r="H8" s="124">
        <v>31116.959999999999</v>
      </c>
      <c r="I8" s="269">
        <v>405286.86</v>
      </c>
      <c r="J8" s="269">
        <v>172091.28</v>
      </c>
      <c r="L8" s="269">
        <v>194900</v>
      </c>
      <c r="N8" s="125">
        <v>22500</v>
      </c>
      <c r="P8" s="125">
        <v>0</v>
      </c>
      <c r="S8" s="269">
        <v>-1416665.48</v>
      </c>
      <c r="T8" s="269">
        <v>2735240.51</v>
      </c>
      <c r="W8" s="98">
        <v>619748.11</v>
      </c>
      <c r="X8" s="98">
        <v>361176.73</v>
      </c>
      <c r="Y8" s="98">
        <v>1281.98</v>
      </c>
      <c r="Z8" s="98">
        <v>823390</v>
      </c>
      <c r="AC8" s="126">
        <v>893810</v>
      </c>
      <c r="AE8" s="126">
        <v>3106</v>
      </c>
      <c r="AF8" s="126">
        <v>437401.8</v>
      </c>
      <c r="AG8" s="126">
        <v>67610.850000000006</v>
      </c>
      <c r="AK8" s="126">
        <v>270000</v>
      </c>
      <c r="AL8" s="101">
        <f t="shared" si="1"/>
        <v>692169.05999999994</v>
      </c>
      <c r="AM8" s="37">
        <f t="shared" si="2"/>
        <v>22500</v>
      </c>
      <c r="AN8" s="26">
        <f t="shared" si="3"/>
        <v>669669.05999999994</v>
      </c>
      <c r="AO8" s="17">
        <f t="shared" si="4"/>
        <v>1805596.8199999998</v>
      </c>
      <c r="AP8" s="19">
        <f t="shared" si="5"/>
        <v>1671928.6500000001</v>
      </c>
      <c r="AQ8" s="32">
        <f t="shared" si="6"/>
        <v>133668.16999999969</v>
      </c>
    </row>
    <row r="9" spans="1:43" x14ac:dyDescent="0.2">
      <c r="A9" t="s">
        <v>539</v>
      </c>
      <c r="B9" t="s">
        <v>541</v>
      </c>
      <c r="C9" s="95">
        <v>3681</v>
      </c>
      <c r="D9" s="74" t="s">
        <v>1275</v>
      </c>
      <c r="E9" s="269" t="s">
        <v>2214</v>
      </c>
      <c r="F9" s="124">
        <v>192197.82</v>
      </c>
      <c r="G9" s="124">
        <v>0</v>
      </c>
      <c r="H9" s="124">
        <v>119177.14</v>
      </c>
      <c r="I9" s="269">
        <v>757035.11</v>
      </c>
      <c r="J9" s="269">
        <v>1101377.94</v>
      </c>
      <c r="N9" s="125">
        <v>0</v>
      </c>
      <c r="S9" s="269">
        <v>-25488.1</v>
      </c>
      <c r="T9" s="269">
        <v>2266802.89</v>
      </c>
      <c r="W9" s="98">
        <v>621201.82999999996</v>
      </c>
      <c r="Y9" s="98">
        <v>411.21</v>
      </c>
      <c r="Z9" s="98">
        <v>685760</v>
      </c>
      <c r="AC9" s="126">
        <v>762518</v>
      </c>
      <c r="AF9" s="126">
        <v>358339.92</v>
      </c>
      <c r="AG9" s="126">
        <v>122728.35</v>
      </c>
      <c r="AK9" s="126">
        <v>120684.11</v>
      </c>
      <c r="AL9" s="101">
        <f t="shared" si="1"/>
        <v>311374.96000000002</v>
      </c>
      <c r="AM9" s="37">
        <f t="shared" si="2"/>
        <v>0</v>
      </c>
      <c r="AN9" s="26">
        <f t="shared" si="3"/>
        <v>311374.96000000002</v>
      </c>
      <c r="AO9" s="17">
        <f t="shared" si="4"/>
        <v>1307373.04</v>
      </c>
      <c r="AP9" s="19">
        <f t="shared" si="5"/>
        <v>1364270.3800000001</v>
      </c>
      <c r="AQ9" s="32">
        <f t="shared" si="6"/>
        <v>-56897.340000000084</v>
      </c>
    </row>
    <row r="10" spans="1:43" x14ac:dyDescent="0.2">
      <c r="A10" t="s">
        <v>539</v>
      </c>
      <c r="B10" t="s">
        <v>541</v>
      </c>
      <c r="C10" s="95">
        <v>2627</v>
      </c>
      <c r="D10" s="74" t="s">
        <v>1276</v>
      </c>
      <c r="E10" s="269" t="s">
        <v>2215</v>
      </c>
      <c r="F10" s="124">
        <v>368023.25</v>
      </c>
      <c r="G10" s="124">
        <v>0</v>
      </c>
      <c r="H10" s="124">
        <v>462989.08</v>
      </c>
      <c r="I10" s="269">
        <v>946765.54</v>
      </c>
      <c r="J10" s="269">
        <v>663156.36</v>
      </c>
      <c r="N10" s="125">
        <v>19424</v>
      </c>
      <c r="S10" s="269">
        <v>-1347413.33</v>
      </c>
      <c r="T10" s="269">
        <v>2678016.84</v>
      </c>
      <c r="W10" s="98">
        <v>1779648.21</v>
      </c>
      <c r="Y10" s="98">
        <v>670.84</v>
      </c>
      <c r="Z10" s="98">
        <v>848660</v>
      </c>
      <c r="AC10" s="126">
        <v>929065</v>
      </c>
      <c r="AF10" s="126">
        <v>510682.88</v>
      </c>
      <c r="AG10" s="126">
        <v>95354.45</v>
      </c>
      <c r="AL10" s="101">
        <f t="shared" si="1"/>
        <v>831012.33000000007</v>
      </c>
      <c r="AM10" s="37">
        <f t="shared" si="2"/>
        <v>19424</v>
      </c>
      <c r="AN10" s="26">
        <f t="shared" si="3"/>
        <v>811588.33000000007</v>
      </c>
      <c r="AO10" s="17">
        <f t="shared" si="4"/>
        <v>2628979.0499999998</v>
      </c>
      <c r="AP10" s="19">
        <f t="shared" si="5"/>
        <v>1535102.3299999998</v>
      </c>
      <c r="AQ10" s="32">
        <f t="shared" si="6"/>
        <v>1093876.72</v>
      </c>
    </row>
    <row r="11" spans="1:43" x14ac:dyDescent="0.2">
      <c r="A11" t="s">
        <v>539</v>
      </c>
      <c r="B11" t="s">
        <v>541</v>
      </c>
      <c r="C11" s="95">
        <v>2345</v>
      </c>
      <c r="D11" s="74" t="s">
        <v>1277</v>
      </c>
      <c r="E11" s="269" t="s">
        <v>2216</v>
      </c>
      <c r="F11" s="124">
        <v>265946.69</v>
      </c>
      <c r="G11" s="124">
        <v>0</v>
      </c>
      <c r="H11" s="124">
        <v>168976.39</v>
      </c>
      <c r="I11" s="269">
        <v>2131258.63</v>
      </c>
      <c r="J11" s="269">
        <v>157806.39999999999</v>
      </c>
      <c r="N11" s="125">
        <v>150</v>
      </c>
      <c r="P11" s="125">
        <v>25804.73</v>
      </c>
      <c r="S11" s="269">
        <v>2087829.96</v>
      </c>
      <c r="T11" s="269">
        <v>585220.22</v>
      </c>
      <c r="W11" s="98">
        <v>1005227.84</v>
      </c>
      <c r="Y11" s="98">
        <v>359.73</v>
      </c>
      <c r="Z11" s="98">
        <v>505330</v>
      </c>
      <c r="AC11" s="126">
        <v>710640</v>
      </c>
      <c r="AF11" s="126">
        <v>650813.92000000004</v>
      </c>
      <c r="AG11" s="126">
        <v>105613.45</v>
      </c>
      <c r="AK11" s="126">
        <v>24925</v>
      </c>
      <c r="AL11" s="101">
        <f t="shared" si="1"/>
        <v>434923.08</v>
      </c>
      <c r="AM11" s="37">
        <f t="shared" si="2"/>
        <v>25954.73</v>
      </c>
      <c r="AN11" s="26">
        <f t="shared" si="3"/>
        <v>408968.35000000003</v>
      </c>
      <c r="AO11" s="17">
        <f t="shared" si="4"/>
        <v>1510917.5699999998</v>
      </c>
      <c r="AP11" s="19">
        <f t="shared" si="5"/>
        <v>1491992.3699999999</v>
      </c>
      <c r="AQ11" s="32">
        <f t="shared" si="6"/>
        <v>18925.199999999953</v>
      </c>
    </row>
    <row r="12" spans="1:43" x14ac:dyDescent="0.2">
      <c r="A12" t="s">
        <v>539</v>
      </c>
      <c r="B12" t="s">
        <v>541</v>
      </c>
      <c r="C12" s="95">
        <v>2209</v>
      </c>
      <c r="D12" s="74" t="s">
        <v>1278</v>
      </c>
      <c r="E12" s="269" t="s">
        <v>2217</v>
      </c>
      <c r="F12" s="124">
        <v>451533.42</v>
      </c>
      <c r="G12" s="124">
        <v>0</v>
      </c>
      <c r="H12" s="124">
        <v>269881.45</v>
      </c>
      <c r="I12" s="269">
        <v>525696.86</v>
      </c>
      <c r="J12" s="269">
        <v>1045666.32</v>
      </c>
      <c r="N12" s="125">
        <v>0</v>
      </c>
      <c r="S12" s="269">
        <v>282806.27</v>
      </c>
      <c r="T12" s="269">
        <v>1804328.64</v>
      </c>
      <c r="W12" s="98">
        <v>907835.93</v>
      </c>
      <c r="Y12" s="98">
        <v>811.19</v>
      </c>
      <c r="Z12" s="98">
        <v>1165990</v>
      </c>
      <c r="AC12" s="126">
        <v>1213990</v>
      </c>
      <c r="AF12" s="126">
        <v>264108.13</v>
      </c>
      <c r="AG12" s="126">
        <v>163015.85</v>
      </c>
      <c r="AK12" s="126">
        <v>225000</v>
      </c>
      <c r="AL12" s="101">
        <f t="shared" si="1"/>
        <v>721414.87</v>
      </c>
      <c r="AM12" s="37">
        <f t="shared" si="2"/>
        <v>0</v>
      </c>
      <c r="AN12" s="26">
        <f t="shared" si="3"/>
        <v>721414.87</v>
      </c>
      <c r="AO12" s="17">
        <f t="shared" si="4"/>
        <v>2074637.12</v>
      </c>
      <c r="AP12" s="19">
        <f t="shared" si="5"/>
        <v>1866113.98</v>
      </c>
      <c r="AQ12" s="32">
        <f t="shared" si="6"/>
        <v>208523.14000000013</v>
      </c>
    </row>
    <row r="13" spans="1:43" x14ac:dyDescent="0.2">
      <c r="A13" t="s">
        <v>539</v>
      </c>
      <c r="B13" t="s">
        <v>541</v>
      </c>
      <c r="C13" s="95">
        <v>2329</v>
      </c>
      <c r="D13" s="74" t="s">
        <v>1279</v>
      </c>
      <c r="E13" s="269" t="s">
        <v>2218</v>
      </c>
      <c r="F13" s="124">
        <v>229900.46</v>
      </c>
      <c r="G13" s="124">
        <v>0</v>
      </c>
      <c r="H13" s="124">
        <v>75490.899999999994</v>
      </c>
      <c r="I13" s="269">
        <v>194216.97</v>
      </c>
      <c r="J13" s="269">
        <v>315575.09000000003</v>
      </c>
      <c r="N13" s="125">
        <v>77238</v>
      </c>
      <c r="S13" s="269">
        <v>-148025.70000000001</v>
      </c>
      <c r="T13" s="269">
        <v>667029.63</v>
      </c>
      <c r="W13" s="98">
        <v>692174.83</v>
      </c>
      <c r="Y13" s="98">
        <v>256.63</v>
      </c>
      <c r="Z13" s="98">
        <v>776330</v>
      </c>
      <c r="AC13" s="126">
        <v>981510</v>
      </c>
      <c r="AF13" s="126">
        <v>225014.82</v>
      </c>
      <c r="AG13" s="126">
        <v>34579.15</v>
      </c>
      <c r="AL13" s="101">
        <f t="shared" si="1"/>
        <v>305391.35999999999</v>
      </c>
      <c r="AM13" s="37">
        <f t="shared" si="2"/>
        <v>77238</v>
      </c>
      <c r="AN13" s="26">
        <f t="shared" si="3"/>
        <v>228153.36</v>
      </c>
      <c r="AO13" s="17">
        <f t="shared" si="4"/>
        <v>1468761.46</v>
      </c>
      <c r="AP13" s="19">
        <f t="shared" si="5"/>
        <v>1241103.97</v>
      </c>
      <c r="AQ13" s="32">
        <f t="shared" si="6"/>
        <v>227657.49</v>
      </c>
    </row>
    <row r="14" spans="1:43" x14ac:dyDescent="0.2">
      <c r="A14" t="s">
        <v>539</v>
      </c>
      <c r="B14" t="s">
        <v>541</v>
      </c>
      <c r="C14" s="95">
        <v>2781</v>
      </c>
      <c r="D14" s="74" t="s">
        <v>1280</v>
      </c>
      <c r="E14" s="269" t="s">
        <v>2219</v>
      </c>
      <c r="F14" s="124">
        <v>168503.69</v>
      </c>
      <c r="G14" s="124">
        <v>0</v>
      </c>
      <c r="H14" s="124">
        <v>320120.01</v>
      </c>
      <c r="I14" s="269">
        <v>3</v>
      </c>
      <c r="J14" s="269">
        <v>343316.5</v>
      </c>
      <c r="N14" s="125">
        <v>39024</v>
      </c>
      <c r="S14" s="269">
        <v>-208103.87</v>
      </c>
      <c r="T14" s="269">
        <v>818351.54</v>
      </c>
      <c r="W14" s="98">
        <v>1097686.1100000001</v>
      </c>
      <c r="Y14" s="98">
        <v>181.47</v>
      </c>
      <c r="Z14" s="98">
        <v>446440</v>
      </c>
      <c r="AB14" s="98">
        <v>400000</v>
      </c>
      <c r="AC14" s="126">
        <v>651540</v>
      </c>
      <c r="AF14" s="126">
        <v>1066761.3999999999</v>
      </c>
      <c r="AG14" s="126">
        <v>34601.65</v>
      </c>
      <c r="AL14" s="101">
        <f t="shared" si="1"/>
        <v>488623.7</v>
      </c>
      <c r="AM14" s="37">
        <f t="shared" si="2"/>
        <v>39024</v>
      </c>
      <c r="AN14" s="26">
        <f t="shared" si="3"/>
        <v>449599.7</v>
      </c>
      <c r="AO14" s="17">
        <f t="shared" si="4"/>
        <v>1944307.58</v>
      </c>
      <c r="AP14" s="19">
        <f t="shared" si="5"/>
        <v>1752903.0499999998</v>
      </c>
      <c r="AQ14" s="32">
        <f t="shared" si="6"/>
        <v>191404.53000000026</v>
      </c>
    </row>
    <row r="15" spans="1:43" x14ac:dyDescent="0.2">
      <c r="A15" t="s">
        <v>539</v>
      </c>
      <c r="B15" t="s">
        <v>541</v>
      </c>
      <c r="C15" s="95">
        <v>3427</v>
      </c>
      <c r="D15" s="74" t="s">
        <v>1281</v>
      </c>
      <c r="E15" s="269" t="s">
        <v>2220</v>
      </c>
      <c r="F15" s="124">
        <v>332495.44</v>
      </c>
      <c r="G15" s="124">
        <v>0</v>
      </c>
      <c r="H15" s="124">
        <v>89313.54</v>
      </c>
      <c r="I15" s="269">
        <v>1949904.37</v>
      </c>
      <c r="J15" s="269">
        <v>324260.68</v>
      </c>
      <c r="N15" s="125">
        <v>16300</v>
      </c>
      <c r="P15" s="125">
        <v>196.26</v>
      </c>
      <c r="S15" s="269">
        <v>-1432241.36</v>
      </c>
      <c r="T15" s="269">
        <v>3873985.05</v>
      </c>
      <c r="W15" s="98">
        <v>971589.13</v>
      </c>
      <c r="X15" s="98">
        <v>107750</v>
      </c>
      <c r="Y15" s="98">
        <v>263</v>
      </c>
      <c r="Z15" s="98">
        <v>939550</v>
      </c>
      <c r="AC15" s="126">
        <v>1142228</v>
      </c>
      <c r="AF15" s="126">
        <v>556635.9</v>
      </c>
      <c r="AG15" s="126">
        <v>73778.149999999994</v>
      </c>
      <c r="AL15" s="101">
        <f t="shared" si="1"/>
        <v>421808.98</v>
      </c>
      <c r="AM15" s="37">
        <f t="shared" si="2"/>
        <v>16496.259999999998</v>
      </c>
      <c r="AN15" s="26">
        <f t="shared" si="3"/>
        <v>405312.72</v>
      </c>
      <c r="AO15" s="17">
        <f t="shared" si="4"/>
        <v>2019152.13</v>
      </c>
      <c r="AP15" s="19">
        <f t="shared" si="5"/>
        <v>1772642.0499999998</v>
      </c>
      <c r="AQ15" s="32">
        <f t="shared" si="6"/>
        <v>246510.08000000007</v>
      </c>
    </row>
    <row r="16" spans="1:43" x14ac:dyDescent="0.2">
      <c r="A16" t="s">
        <v>539</v>
      </c>
      <c r="B16" t="s">
        <v>541</v>
      </c>
      <c r="C16" s="95">
        <v>2582</v>
      </c>
      <c r="D16" s="74" t="s">
        <v>1282</v>
      </c>
      <c r="E16" s="269" t="s">
        <v>2221</v>
      </c>
      <c r="F16" s="124">
        <v>133981.68</v>
      </c>
      <c r="G16" s="124">
        <v>0</v>
      </c>
      <c r="H16" s="124">
        <v>98169.27</v>
      </c>
      <c r="I16" s="269">
        <v>1548915.86</v>
      </c>
      <c r="J16" s="269">
        <v>205692.57</v>
      </c>
      <c r="N16" s="125">
        <v>5000</v>
      </c>
      <c r="S16" s="269">
        <v>-119692.8</v>
      </c>
      <c r="T16" s="269">
        <v>2037072.22</v>
      </c>
      <c r="W16" s="98">
        <v>699136.16</v>
      </c>
      <c r="Y16" s="98">
        <v>155.01</v>
      </c>
      <c r="Z16" s="98">
        <v>578950</v>
      </c>
      <c r="AB16" s="98">
        <v>70000</v>
      </c>
      <c r="AC16" s="126">
        <v>772548</v>
      </c>
      <c r="AF16" s="126">
        <v>360761.26</v>
      </c>
      <c r="AG16" s="126">
        <v>72345.95</v>
      </c>
      <c r="AK16" s="126">
        <v>70000</v>
      </c>
      <c r="AL16" s="101">
        <f t="shared" si="1"/>
        <v>232150.95</v>
      </c>
      <c r="AM16" s="37">
        <f t="shared" si="2"/>
        <v>5000</v>
      </c>
      <c r="AN16" s="26">
        <f t="shared" si="3"/>
        <v>227150.95</v>
      </c>
      <c r="AO16" s="17">
        <f t="shared" si="4"/>
        <v>1348241.17</v>
      </c>
      <c r="AP16" s="19">
        <f t="shared" si="5"/>
        <v>1275655.21</v>
      </c>
      <c r="AQ16" s="32">
        <f t="shared" si="6"/>
        <v>72585.959999999963</v>
      </c>
    </row>
    <row r="17" spans="1:43" x14ac:dyDescent="0.2">
      <c r="A17" t="s">
        <v>539</v>
      </c>
      <c r="B17" t="s">
        <v>541</v>
      </c>
      <c r="C17" s="95">
        <v>1491</v>
      </c>
      <c r="D17" s="74" t="s">
        <v>1283</v>
      </c>
      <c r="E17" s="269" t="s">
        <v>2222</v>
      </c>
      <c r="F17" s="124">
        <v>404515.64</v>
      </c>
      <c r="G17" s="124">
        <v>0</v>
      </c>
      <c r="H17" s="124">
        <v>78992.95</v>
      </c>
      <c r="I17" s="269">
        <v>280330.23999999999</v>
      </c>
      <c r="J17" s="269">
        <v>504568</v>
      </c>
      <c r="N17" s="125">
        <v>12545</v>
      </c>
      <c r="S17" s="269">
        <v>-174280.82</v>
      </c>
      <c r="T17" s="269">
        <v>2706524.69</v>
      </c>
      <c r="W17" s="98">
        <v>690067.14</v>
      </c>
      <c r="X17" s="98">
        <v>73350</v>
      </c>
      <c r="Y17" s="98">
        <v>556.82000000000005</v>
      </c>
      <c r="Z17" s="98">
        <v>628720</v>
      </c>
      <c r="AC17" s="126">
        <v>718233</v>
      </c>
      <c r="AE17" s="126">
        <v>1120</v>
      </c>
      <c r="AF17" s="126">
        <v>1872875.05</v>
      </c>
      <c r="AG17" s="126">
        <v>74561.95</v>
      </c>
      <c r="AL17" s="101">
        <f t="shared" si="1"/>
        <v>483508.59</v>
      </c>
      <c r="AM17" s="37">
        <f t="shared" si="2"/>
        <v>12545</v>
      </c>
      <c r="AN17" s="26">
        <f t="shared" si="3"/>
        <v>470963.59</v>
      </c>
      <c r="AO17" s="17">
        <f t="shared" si="4"/>
        <v>1392693.96</v>
      </c>
      <c r="AP17" s="19">
        <f t="shared" si="5"/>
        <v>2666790</v>
      </c>
      <c r="AQ17" s="32">
        <f t="shared" si="6"/>
        <v>-1274096.04</v>
      </c>
    </row>
    <row r="18" spans="1:43" x14ac:dyDescent="0.2">
      <c r="A18" t="s">
        <v>539</v>
      </c>
      <c r="B18" t="s">
        <v>541</v>
      </c>
      <c r="C18" s="95">
        <v>2154</v>
      </c>
      <c r="D18" s="74" t="s">
        <v>1284</v>
      </c>
      <c r="E18" s="269" t="s">
        <v>2223</v>
      </c>
      <c r="F18" s="124">
        <v>180305.28</v>
      </c>
      <c r="G18" s="124">
        <v>44600</v>
      </c>
      <c r="H18" s="124">
        <v>140963.45000000001</v>
      </c>
      <c r="I18" s="269">
        <v>83665.039999999994</v>
      </c>
      <c r="J18" s="269">
        <v>234755.75</v>
      </c>
      <c r="N18" s="125">
        <v>11800</v>
      </c>
      <c r="S18" s="269">
        <v>128166.69</v>
      </c>
      <c r="T18" s="269">
        <v>865508.28</v>
      </c>
      <c r="W18" s="98">
        <v>1419212.4</v>
      </c>
      <c r="Y18" s="98">
        <v>270.82</v>
      </c>
      <c r="Z18" s="98">
        <v>902770</v>
      </c>
      <c r="AC18" s="126">
        <v>972770</v>
      </c>
      <c r="AF18" s="126">
        <v>1582743.12</v>
      </c>
      <c r="AG18" s="126">
        <v>91629.55</v>
      </c>
      <c r="AL18" s="101">
        <f t="shared" si="1"/>
        <v>365868.73</v>
      </c>
      <c r="AM18" s="37">
        <f t="shared" si="2"/>
        <v>11800</v>
      </c>
      <c r="AN18" s="26">
        <f t="shared" si="3"/>
        <v>354068.73</v>
      </c>
      <c r="AO18" s="17">
        <f t="shared" si="4"/>
        <v>2322253.2199999997</v>
      </c>
      <c r="AP18" s="19">
        <f t="shared" si="5"/>
        <v>2647142.67</v>
      </c>
      <c r="AQ18" s="32">
        <f t="shared" si="6"/>
        <v>-324889.45000000019</v>
      </c>
    </row>
    <row r="19" spans="1:43" x14ac:dyDescent="0.2">
      <c r="A19" t="s">
        <v>539</v>
      </c>
      <c r="B19" t="s">
        <v>541</v>
      </c>
      <c r="C19" s="95">
        <v>3909</v>
      </c>
      <c r="D19" s="74" t="s">
        <v>1285</v>
      </c>
      <c r="E19" s="269" t="s">
        <v>2224</v>
      </c>
      <c r="F19" s="124">
        <v>323850.71999999997</v>
      </c>
      <c r="G19" s="124">
        <v>0</v>
      </c>
      <c r="H19" s="124">
        <v>52203.93</v>
      </c>
      <c r="I19" s="269">
        <v>48150.15</v>
      </c>
      <c r="J19" s="269">
        <v>150303.49</v>
      </c>
      <c r="N19" s="125">
        <v>5000</v>
      </c>
      <c r="S19" s="269">
        <v>-2879858</v>
      </c>
      <c r="T19" s="269">
        <v>2831701.19</v>
      </c>
      <c r="W19" s="98">
        <v>1432120.31</v>
      </c>
      <c r="Y19" s="98">
        <v>357.59</v>
      </c>
      <c r="Z19" s="98">
        <v>354320</v>
      </c>
      <c r="AC19" s="126">
        <v>526999.5</v>
      </c>
      <c r="AE19" s="126">
        <v>960</v>
      </c>
      <c r="AF19" s="126">
        <v>579403.85</v>
      </c>
      <c r="AG19" s="126">
        <v>52604.95</v>
      </c>
      <c r="AL19" s="101">
        <f t="shared" si="1"/>
        <v>376054.64999999997</v>
      </c>
      <c r="AM19" s="37">
        <f t="shared" si="2"/>
        <v>5000</v>
      </c>
      <c r="AN19" s="26">
        <f t="shared" si="3"/>
        <v>371054.64999999997</v>
      </c>
      <c r="AO19" s="17">
        <f t="shared" si="4"/>
        <v>1786797.9000000001</v>
      </c>
      <c r="AP19" s="19">
        <f t="shared" si="5"/>
        <v>1159968.3</v>
      </c>
      <c r="AQ19" s="32">
        <f t="shared" si="6"/>
        <v>626829.60000000009</v>
      </c>
    </row>
    <row r="20" spans="1:43" x14ac:dyDescent="0.2">
      <c r="A20" t="s">
        <v>539</v>
      </c>
      <c r="B20" t="s">
        <v>541</v>
      </c>
      <c r="C20" s="95">
        <v>2875</v>
      </c>
      <c r="D20" s="74" t="s">
        <v>1286</v>
      </c>
      <c r="E20" s="269" t="s">
        <v>2225</v>
      </c>
      <c r="F20" s="124">
        <v>517621.94</v>
      </c>
      <c r="G20" s="124">
        <v>0</v>
      </c>
      <c r="H20" s="124">
        <v>237999.06</v>
      </c>
      <c r="I20" s="269">
        <v>2575776.91</v>
      </c>
      <c r="J20" s="269">
        <v>442226.59</v>
      </c>
      <c r="N20" s="125">
        <v>0</v>
      </c>
      <c r="P20" s="125">
        <v>1000</v>
      </c>
      <c r="S20" s="269">
        <v>-1934955.9</v>
      </c>
      <c r="T20" s="269">
        <v>5546813.3099999996</v>
      </c>
      <c r="W20" s="98">
        <v>952909.05</v>
      </c>
      <c r="Y20" s="98">
        <v>907.13</v>
      </c>
      <c r="Z20" s="98">
        <v>436850</v>
      </c>
      <c r="AC20" s="126">
        <v>544920</v>
      </c>
      <c r="AE20" s="126">
        <v>33206</v>
      </c>
      <c r="AF20" s="126">
        <v>554976.93999999994</v>
      </c>
      <c r="AG20" s="126">
        <v>91523.65</v>
      </c>
      <c r="AK20" s="126">
        <v>1350</v>
      </c>
      <c r="AL20" s="101">
        <f t="shared" si="1"/>
        <v>755621</v>
      </c>
      <c r="AM20" s="37">
        <f t="shared" si="2"/>
        <v>1000</v>
      </c>
      <c r="AN20" s="26">
        <f t="shared" si="3"/>
        <v>754621</v>
      </c>
      <c r="AO20" s="17">
        <f t="shared" si="4"/>
        <v>1390666.1800000002</v>
      </c>
      <c r="AP20" s="19">
        <f t="shared" si="5"/>
        <v>1225976.5899999999</v>
      </c>
      <c r="AQ20" s="32">
        <f t="shared" si="6"/>
        <v>164689.59000000032</v>
      </c>
    </row>
    <row r="21" spans="1:43" x14ac:dyDescent="0.2">
      <c r="A21" t="s">
        <v>539</v>
      </c>
      <c r="B21" t="s">
        <v>541</v>
      </c>
      <c r="C21" s="95">
        <v>4102</v>
      </c>
      <c r="D21" s="74" t="s">
        <v>1287</v>
      </c>
      <c r="E21" s="269" t="s">
        <v>2226</v>
      </c>
      <c r="F21" s="124">
        <v>491295.09</v>
      </c>
      <c r="G21" s="124">
        <v>0</v>
      </c>
      <c r="H21" s="124">
        <v>199271.88</v>
      </c>
      <c r="I21" s="269">
        <v>2559300.7999999998</v>
      </c>
      <c r="J21" s="269">
        <v>1244258.27</v>
      </c>
      <c r="S21" s="269">
        <v>2638502.58</v>
      </c>
      <c r="T21" s="269">
        <v>1606327.04</v>
      </c>
      <c r="W21" s="98">
        <v>2633847.27</v>
      </c>
      <c r="Y21" s="98">
        <v>346.19</v>
      </c>
      <c r="Z21" s="98">
        <v>1272922</v>
      </c>
      <c r="AC21" s="126">
        <v>1665955</v>
      </c>
      <c r="AF21" s="126">
        <v>1851915.24</v>
      </c>
      <c r="AG21" s="126">
        <v>111473.8</v>
      </c>
      <c r="AL21" s="101">
        <f t="shared" si="1"/>
        <v>690566.97</v>
      </c>
      <c r="AM21" s="37">
        <f t="shared" si="2"/>
        <v>0</v>
      </c>
      <c r="AN21" s="26">
        <f t="shared" si="3"/>
        <v>690566.97</v>
      </c>
      <c r="AO21" s="17">
        <f t="shared" si="4"/>
        <v>3907115.46</v>
      </c>
      <c r="AP21" s="19">
        <f t="shared" si="5"/>
        <v>3629344.04</v>
      </c>
      <c r="AQ21" s="32">
        <f t="shared" si="6"/>
        <v>277771.41999999993</v>
      </c>
    </row>
    <row r="22" spans="1:43" x14ac:dyDescent="0.2">
      <c r="A22" t="s">
        <v>539</v>
      </c>
      <c r="B22" t="s">
        <v>541</v>
      </c>
      <c r="C22" s="95">
        <v>3593</v>
      </c>
      <c r="D22" s="74" t="s">
        <v>1288</v>
      </c>
      <c r="E22" s="269" t="s">
        <v>2227</v>
      </c>
      <c r="F22" s="124">
        <v>437368.7</v>
      </c>
      <c r="G22" s="124">
        <v>0</v>
      </c>
      <c r="H22" s="124">
        <v>114909.45</v>
      </c>
      <c r="I22" s="269">
        <v>1935369.17</v>
      </c>
      <c r="J22" s="269">
        <v>510988.17</v>
      </c>
      <c r="P22" s="125">
        <v>698</v>
      </c>
      <c r="S22" s="269">
        <v>1523738.49</v>
      </c>
      <c r="T22" s="269">
        <v>1373222.93</v>
      </c>
      <c r="W22" s="98">
        <v>874679.89</v>
      </c>
      <c r="Y22" s="98">
        <v>728.99</v>
      </c>
      <c r="Z22" s="98">
        <v>932690</v>
      </c>
      <c r="AC22" s="126">
        <v>1012222</v>
      </c>
      <c r="AD22" s="126">
        <v>11000</v>
      </c>
      <c r="AE22" s="126">
        <v>19720</v>
      </c>
      <c r="AF22" s="126">
        <v>518316.36</v>
      </c>
      <c r="AG22" s="126">
        <v>132942.45000000001</v>
      </c>
      <c r="AL22" s="101">
        <f t="shared" si="1"/>
        <v>552278.15</v>
      </c>
      <c r="AM22" s="37">
        <f t="shared" si="2"/>
        <v>698</v>
      </c>
      <c r="AN22" s="26">
        <f t="shared" si="3"/>
        <v>551580.15</v>
      </c>
      <c r="AO22" s="17">
        <f t="shared" si="4"/>
        <v>1808098.88</v>
      </c>
      <c r="AP22" s="19">
        <f t="shared" si="5"/>
        <v>1694200.8099999998</v>
      </c>
      <c r="AQ22" s="32">
        <f t="shared" si="6"/>
        <v>113898.07000000007</v>
      </c>
    </row>
    <row r="23" spans="1:43" x14ac:dyDescent="0.2">
      <c r="A23" t="s">
        <v>539</v>
      </c>
      <c r="B23" t="s">
        <v>541</v>
      </c>
      <c r="C23" s="95">
        <v>2119</v>
      </c>
      <c r="D23" s="74" t="s">
        <v>1289</v>
      </c>
      <c r="E23" s="269" t="s">
        <v>2228</v>
      </c>
      <c r="F23" s="124">
        <v>694451.5</v>
      </c>
      <c r="G23" s="124">
        <v>30000</v>
      </c>
      <c r="H23" s="124">
        <v>78957.48</v>
      </c>
      <c r="I23" s="269">
        <v>2549567.54</v>
      </c>
      <c r="J23" s="269">
        <v>213352.85</v>
      </c>
      <c r="N23" s="125">
        <v>43391</v>
      </c>
      <c r="S23" s="269">
        <v>3082603.73</v>
      </c>
      <c r="T23" s="269">
        <v>466379.49</v>
      </c>
      <c r="W23" s="98">
        <v>520016.84</v>
      </c>
      <c r="X23" s="98">
        <v>117555</v>
      </c>
      <c r="Y23" s="98">
        <v>1041.47</v>
      </c>
      <c r="Z23" s="98">
        <v>387380</v>
      </c>
      <c r="AB23" s="98">
        <v>119000</v>
      </c>
      <c r="AC23" s="126">
        <v>598360</v>
      </c>
      <c r="AF23" s="126">
        <v>439220.86</v>
      </c>
      <c r="AG23" s="126">
        <v>91081.3</v>
      </c>
      <c r="AL23" s="101">
        <f t="shared" si="1"/>
        <v>803408.98</v>
      </c>
      <c r="AM23" s="37">
        <f t="shared" si="2"/>
        <v>43391</v>
      </c>
      <c r="AN23" s="26">
        <f t="shared" si="3"/>
        <v>760017.98</v>
      </c>
      <c r="AO23" s="17">
        <f t="shared" si="4"/>
        <v>1144993.31</v>
      </c>
      <c r="AP23" s="19">
        <f t="shared" si="5"/>
        <v>1128662.1599999999</v>
      </c>
      <c r="AQ23" s="32">
        <f t="shared" si="6"/>
        <v>16331.15000000014</v>
      </c>
    </row>
    <row r="24" spans="1:43" x14ac:dyDescent="0.2">
      <c r="A24" t="s">
        <v>539</v>
      </c>
      <c r="B24" t="s">
        <v>541</v>
      </c>
      <c r="C24" s="95">
        <v>2646</v>
      </c>
      <c r="D24" s="74" t="s">
        <v>1290</v>
      </c>
      <c r="E24" s="269" t="s">
        <v>2229</v>
      </c>
      <c r="F24" s="124">
        <v>255785.62</v>
      </c>
      <c r="G24" s="124">
        <v>26000</v>
      </c>
      <c r="H24" s="124">
        <v>127980.55</v>
      </c>
      <c r="I24" s="269">
        <v>325572.96999999997</v>
      </c>
      <c r="J24" s="269">
        <v>360620.55</v>
      </c>
      <c r="N24" s="125">
        <v>6150</v>
      </c>
      <c r="S24" s="269">
        <v>-448549.25</v>
      </c>
      <c r="T24" s="269">
        <v>1804328.64</v>
      </c>
      <c r="W24" s="98">
        <v>677102.2</v>
      </c>
      <c r="X24" s="98">
        <v>365800</v>
      </c>
      <c r="Y24" s="98">
        <v>265.18</v>
      </c>
      <c r="Z24" s="98">
        <v>590710</v>
      </c>
      <c r="AC24" s="126">
        <v>669383</v>
      </c>
      <c r="AE24" s="126">
        <v>780</v>
      </c>
      <c r="AF24" s="126">
        <v>1146769.03</v>
      </c>
      <c r="AG24" s="126">
        <v>53813.05</v>
      </c>
      <c r="AL24" s="101">
        <f t="shared" si="1"/>
        <v>409766.17</v>
      </c>
      <c r="AM24" s="37">
        <f t="shared" si="2"/>
        <v>6150</v>
      </c>
      <c r="AN24" s="26">
        <f t="shared" si="3"/>
        <v>403616.17</v>
      </c>
      <c r="AO24" s="17">
        <f t="shared" si="4"/>
        <v>1633877.38</v>
      </c>
      <c r="AP24" s="19">
        <f t="shared" si="5"/>
        <v>1870745.08</v>
      </c>
      <c r="AQ24" s="32">
        <f t="shared" si="6"/>
        <v>-236867.70000000019</v>
      </c>
    </row>
    <row r="25" spans="1:43" x14ac:dyDescent="0.2">
      <c r="A25" t="s">
        <v>539</v>
      </c>
      <c r="B25" t="s">
        <v>541</v>
      </c>
      <c r="C25" s="95">
        <v>6232</v>
      </c>
      <c r="D25" s="74" t="s">
        <v>1291</v>
      </c>
      <c r="E25" s="269" t="s">
        <v>2230</v>
      </c>
      <c r="F25" s="124">
        <v>328798.48</v>
      </c>
      <c r="G25" s="124">
        <v>4560</v>
      </c>
      <c r="H25" s="124">
        <v>332581.05</v>
      </c>
      <c r="I25" s="269">
        <v>457244.98</v>
      </c>
      <c r="J25" s="269">
        <v>93726.98</v>
      </c>
      <c r="N25" s="125">
        <v>25901.19</v>
      </c>
      <c r="S25" s="269">
        <v>-630879.27</v>
      </c>
      <c r="T25" s="269">
        <v>1601555.91</v>
      </c>
      <c r="W25" s="98">
        <v>1869136.41</v>
      </c>
      <c r="X25" s="98">
        <v>500</v>
      </c>
      <c r="Y25" s="98">
        <v>452.98</v>
      </c>
      <c r="Z25" s="98">
        <v>597240</v>
      </c>
      <c r="AC25" s="126">
        <v>922743</v>
      </c>
      <c r="AE25" s="126">
        <v>3106</v>
      </c>
      <c r="AF25" s="126">
        <v>1208983.83</v>
      </c>
      <c r="AG25" s="126">
        <v>90924.9</v>
      </c>
      <c r="AK25" s="126">
        <v>1</v>
      </c>
      <c r="AL25" s="101">
        <f t="shared" si="1"/>
        <v>665939.53</v>
      </c>
      <c r="AM25" s="37">
        <f t="shared" si="2"/>
        <v>25901.19</v>
      </c>
      <c r="AN25" s="26">
        <f t="shared" si="3"/>
        <v>640038.34000000008</v>
      </c>
      <c r="AO25" s="17">
        <f t="shared" si="4"/>
        <v>2467329.3899999997</v>
      </c>
      <c r="AP25" s="19">
        <f t="shared" si="5"/>
        <v>2225758.73</v>
      </c>
      <c r="AQ25" s="32">
        <f t="shared" si="6"/>
        <v>241570.65999999968</v>
      </c>
    </row>
    <row r="26" spans="1:43" x14ac:dyDescent="0.2">
      <c r="A26" t="s">
        <v>539</v>
      </c>
      <c r="B26" t="s">
        <v>541</v>
      </c>
      <c r="C26" s="95">
        <v>5126</v>
      </c>
      <c r="D26" s="74" t="s">
        <v>1292</v>
      </c>
      <c r="E26" s="269" t="s">
        <v>2231</v>
      </c>
      <c r="F26" s="124">
        <v>235635.26</v>
      </c>
      <c r="G26" s="124">
        <v>21000</v>
      </c>
      <c r="H26" s="124">
        <v>241611.22</v>
      </c>
      <c r="I26" s="269">
        <v>128700.22</v>
      </c>
      <c r="J26" s="269">
        <v>233938.39</v>
      </c>
      <c r="N26" s="125">
        <v>17430</v>
      </c>
      <c r="S26" s="269">
        <v>-449481.79</v>
      </c>
      <c r="T26" s="269">
        <v>1188537.31</v>
      </c>
      <c r="W26" s="98">
        <v>752838.67</v>
      </c>
      <c r="Y26" s="98">
        <v>353.8</v>
      </c>
      <c r="Z26" s="98">
        <v>700130</v>
      </c>
      <c r="AC26" s="126">
        <v>951980</v>
      </c>
      <c r="AE26" s="126">
        <v>9660</v>
      </c>
      <c r="AF26" s="126">
        <v>336071.25</v>
      </c>
      <c r="AG26" s="126">
        <v>51093.65</v>
      </c>
      <c r="AL26" s="101">
        <f t="shared" si="1"/>
        <v>498246.48</v>
      </c>
      <c r="AM26" s="37">
        <f t="shared" si="2"/>
        <v>17430</v>
      </c>
      <c r="AN26" s="26">
        <f t="shared" si="3"/>
        <v>480816.48</v>
      </c>
      <c r="AO26" s="17">
        <f t="shared" si="4"/>
        <v>1453322.4700000002</v>
      </c>
      <c r="AP26" s="19">
        <f t="shared" si="5"/>
        <v>1348804.9</v>
      </c>
      <c r="AQ26" s="32">
        <f t="shared" si="6"/>
        <v>104517.5700000003</v>
      </c>
    </row>
    <row r="27" spans="1:43" x14ac:dyDescent="0.2">
      <c r="A27" t="s">
        <v>539</v>
      </c>
      <c r="B27" t="s">
        <v>541</v>
      </c>
      <c r="C27" s="95">
        <v>2780</v>
      </c>
      <c r="D27" s="74" t="s">
        <v>1293</v>
      </c>
      <c r="E27" s="269" t="s">
        <v>2351</v>
      </c>
      <c r="F27" s="124">
        <v>313785.44</v>
      </c>
      <c r="G27" s="124">
        <v>0</v>
      </c>
      <c r="H27" s="124">
        <v>181952.2</v>
      </c>
      <c r="I27" s="269">
        <v>687756.56</v>
      </c>
      <c r="J27" s="269">
        <v>321194.63</v>
      </c>
      <c r="N27" s="125">
        <v>13854</v>
      </c>
      <c r="P27" s="125">
        <v>415572.97</v>
      </c>
      <c r="S27" s="269">
        <v>-1963265.48</v>
      </c>
      <c r="T27" s="269">
        <v>3378480.39</v>
      </c>
      <c r="W27" s="98">
        <v>297724.83</v>
      </c>
      <c r="Y27" s="98">
        <v>323.11</v>
      </c>
      <c r="Z27" s="98">
        <v>650900</v>
      </c>
      <c r="AC27" s="126">
        <v>777540</v>
      </c>
      <c r="AF27" s="126">
        <v>341010.69</v>
      </c>
      <c r="AG27" s="126">
        <v>164721.29999999999</v>
      </c>
      <c r="AL27" s="101">
        <f t="shared" si="1"/>
        <v>495737.64</v>
      </c>
      <c r="AM27" s="37">
        <f t="shared" si="2"/>
        <v>429426.97</v>
      </c>
      <c r="AN27" s="26">
        <f t="shared" si="3"/>
        <v>66310.670000000042</v>
      </c>
      <c r="AO27" s="17">
        <f t="shared" si="4"/>
        <v>948947.94</v>
      </c>
      <c r="AP27" s="19">
        <f t="shared" si="5"/>
        <v>1283271.99</v>
      </c>
      <c r="AQ27" s="32">
        <f t="shared" si="6"/>
        <v>-334324.05000000005</v>
      </c>
    </row>
    <row r="28" spans="1:43" x14ac:dyDescent="0.2">
      <c r="A28" t="s">
        <v>539</v>
      </c>
      <c r="B28" t="s">
        <v>541</v>
      </c>
      <c r="C28" s="95">
        <v>2904</v>
      </c>
      <c r="D28" s="74" t="s">
        <v>1294</v>
      </c>
      <c r="E28" s="269" t="s">
        <v>2356</v>
      </c>
      <c r="F28" s="124">
        <v>417883.52</v>
      </c>
      <c r="G28" s="124">
        <v>0</v>
      </c>
      <c r="H28" s="124">
        <v>102037.28</v>
      </c>
      <c r="I28" s="269">
        <v>3515596.2</v>
      </c>
      <c r="J28" s="269">
        <v>232803.91</v>
      </c>
      <c r="M28" s="125">
        <v>0</v>
      </c>
      <c r="N28" s="125">
        <v>22272</v>
      </c>
      <c r="S28" s="269">
        <v>-622551.92000000004</v>
      </c>
      <c r="T28" s="269">
        <v>4652638.84</v>
      </c>
      <c r="W28" s="98">
        <v>634721.93000000005</v>
      </c>
      <c r="X28" s="98">
        <v>126850</v>
      </c>
      <c r="Y28" s="98">
        <v>622.07000000000005</v>
      </c>
      <c r="Z28" s="98">
        <v>269000</v>
      </c>
      <c r="AC28" s="126">
        <v>347692</v>
      </c>
      <c r="AF28" s="126">
        <v>382677.36</v>
      </c>
      <c r="AG28" s="126">
        <v>81707.649999999994</v>
      </c>
      <c r="AL28" s="101">
        <f t="shared" si="1"/>
        <v>519920.80000000005</v>
      </c>
      <c r="AM28" s="37">
        <f t="shared" si="2"/>
        <v>22272</v>
      </c>
      <c r="AN28" s="26">
        <f t="shared" si="3"/>
        <v>497648.80000000005</v>
      </c>
      <c r="AO28" s="17">
        <f t="shared" si="4"/>
        <v>1031194</v>
      </c>
      <c r="AP28" s="19">
        <f t="shared" si="5"/>
        <v>812077.01</v>
      </c>
      <c r="AQ28" s="32">
        <f t="shared" si="6"/>
        <v>219116.99</v>
      </c>
    </row>
    <row r="29" spans="1:43" x14ac:dyDescent="0.2">
      <c r="A29" t="s">
        <v>544</v>
      </c>
      <c r="B29" t="s">
        <v>545</v>
      </c>
      <c r="C29" s="95">
        <v>3964</v>
      </c>
      <c r="D29" s="74" t="s">
        <v>1295</v>
      </c>
      <c r="E29" s="269" t="s">
        <v>2232</v>
      </c>
      <c r="F29" s="124">
        <v>616921.48</v>
      </c>
      <c r="G29" s="124">
        <v>0</v>
      </c>
      <c r="H29" s="124">
        <v>11330.76</v>
      </c>
      <c r="I29" s="269">
        <v>2421059.9900000002</v>
      </c>
      <c r="J29" s="269">
        <v>248399.24</v>
      </c>
      <c r="N29" s="125">
        <v>5460</v>
      </c>
      <c r="S29" s="269">
        <v>-1057125.8</v>
      </c>
      <c r="T29" s="269">
        <v>3908830.71</v>
      </c>
      <c r="W29" s="98">
        <v>268979.58</v>
      </c>
      <c r="Y29" s="98">
        <v>194.97</v>
      </c>
      <c r="Z29" s="98">
        <v>988680</v>
      </c>
      <c r="AB29" s="98">
        <v>1167806.8700000001</v>
      </c>
      <c r="AC29" s="126">
        <v>1388584</v>
      </c>
      <c r="AE29" s="126">
        <v>4000</v>
      </c>
      <c r="AF29" s="126">
        <v>422644.96</v>
      </c>
      <c r="AG29" s="126">
        <v>145745.9</v>
      </c>
      <c r="AH29" s="126">
        <v>1100</v>
      </c>
      <c r="AL29" s="101">
        <f t="shared" si="1"/>
        <v>628252.24</v>
      </c>
      <c r="AM29" s="37">
        <f t="shared" si="2"/>
        <v>5460</v>
      </c>
      <c r="AN29" s="26">
        <f t="shared" si="3"/>
        <v>622792.24</v>
      </c>
      <c r="AO29" s="17">
        <f t="shared" si="4"/>
        <v>2425661.42</v>
      </c>
      <c r="AP29" s="19">
        <f t="shared" si="5"/>
        <v>1962074.8599999999</v>
      </c>
      <c r="AQ29" s="32">
        <f t="shared" si="6"/>
        <v>463586.56000000006</v>
      </c>
    </row>
    <row r="30" spans="1:43" x14ac:dyDescent="0.2">
      <c r="A30" t="s">
        <v>544</v>
      </c>
      <c r="B30" t="s">
        <v>545</v>
      </c>
      <c r="C30" s="95">
        <v>5112</v>
      </c>
      <c r="D30" s="74" t="s">
        <v>1296</v>
      </c>
      <c r="E30" s="269" t="s">
        <v>2233</v>
      </c>
      <c r="F30" s="124">
        <v>113364.82</v>
      </c>
      <c r="G30" s="124">
        <v>78812</v>
      </c>
      <c r="H30" s="124">
        <v>96991.43</v>
      </c>
      <c r="I30" s="269">
        <v>1020840</v>
      </c>
      <c r="J30" s="269">
        <v>322573</v>
      </c>
      <c r="P30" s="125">
        <v>567000</v>
      </c>
      <c r="S30" s="269">
        <v>-2673952.41</v>
      </c>
      <c r="T30" s="269">
        <v>3967213.3</v>
      </c>
      <c r="V30" s="98">
        <v>431.69</v>
      </c>
      <c r="W30" s="98">
        <v>678963.62</v>
      </c>
      <c r="Z30" s="98">
        <v>879360</v>
      </c>
      <c r="AB30" s="98">
        <v>100000</v>
      </c>
      <c r="AC30" s="126">
        <v>1125510</v>
      </c>
      <c r="AE30" s="126">
        <v>9132</v>
      </c>
      <c r="AF30" s="126">
        <v>634558.94999999995</v>
      </c>
      <c r="AG30" s="126">
        <v>103648</v>
      </c>
      <c r="AH30" s="126">
        <v>5000</v>
      </c>
      <c r="AL30" s="101">
        <f t="shared" si="1"/>
        <v>289168.25</v>
      </c>
      <c r="AM30" s="37">
        <f t="shared" si="2"/>
        <v>567000</v>
      </c>
      <c r="AN30" s="26">
        <f t="shared" si="3"/>
        <v>-277831.75</v>
      </c>
      <c r="AO30" s="17">
        <f t="shared" si="4"/>
        <v>1658755.31</v>
      </c>
      <c r="AP30" s="19">
        <f t="shared" si="5"/>
        <v>1877848.95</v>
      </c>
      <c r="AQ30" s="32">
        <f t="shared" si="6"/>
        <v>-219093.6399999999</v>
      </c>
    </row>
    <row r="31" spans="1:43" x14ac:dyDescent="0.2">
      <c r="A31" t="s">
        <v>544</v>
      </c>
      <c r="B31" t="s">
        <v>545</v>
      </c>
      <c r="C31" s="95">
        <v>2863</v>
      </c>
      <c r="D31" s="74" t="s">
        <v>1297</v>
      </c>
      <c r="E31" s="269" t="s">
        <v>2234</v>
      </c>
      <c r="F31" s="124">
        <v>375850.35</v>
      </c>
      <c r="G31" s="124">
        <v>0</v>
      </c>
      <c r="H31" s="124">
        <v>56437.78</v>
      </c>
      <c r="I31" s="269">
        <v>66830.100000000006</v>
      </c>
      <c r="J31" s="269">
        <v>375524.87</v>
      </c>
      <c r="S31" s="269">
        <v>-933234.62</v>
      </c>
      <c r="T31" s="269">
        <v>1728640.99</v>
      </c>
      <c r="W31" s="98">
        <v>680857.31</v>
      </c>
      <c r="Y31" s="98">
        <v>585.17999999999995</v>
      </c>
      <c r="Z31" s="98">
        <v>746470</v>
      </c>
      <c r="AC31" s="126">
        <v>822040</v>
      </c>
      <c r="AE31" s="126">
        <v>14324</v>
      </c>
      <c r="AF31" s="126">
        <v>298593.26</v>
      </c>
      <c r="AG31" s="126">
        <v>120606.15</v>
      </c>
      <c r="AH31" s="126">
        <v>55000</v>
      </c>
      <c r="AK31" s="126">
        <v>33894.35</v>
      </c>
      <c r="AL31" s="101">
        <f t="shared" si="1"/>
        <v>432288.13</v>
      </c>
      <c r="AM31" s="37">
        <f t="shared" si="2"/>
        <v>0</v>
      </c>
      <c r="AN31" s="26">
        <f t="shared" si="3"/>
        <v>432288.13</v>
      </c>
      <c r="AO31" s="17">
        <f t="shared" si="4"/>
        <v>1427912.4900000002</v>
      </c>
      <c r="AP31" s="19">
        <f t="shared" si="5"/>
        <v>1344457.76</v>
      </c>
      <c r="AQ31" s="32">
        <f t="shared" si="6"/>
        <v>83454.730000000214</v>
      </c>
    </row>
    <row r="32" spans="1:43" x14ac:dyDescent="0.2">
      <c r="A32" t="s">
        <v>544</v>
      </c>
      <c r="B32" t="s">
        <v>545</v>
      </c>
      <c r="C32" s="95">
        <v>3378</v>
      </c>
      <c r="D32" s="74" t="s">
        <v>1298</v>
      </c>
      <c r="E32" s="269" t="s">
        <v>2235</v>
      </c>
      <c r="F32" s="124">
        <v>25129.94</v>
      </c>
      <c r="G32" s="124">
        <v>30246</v>
      </c>
      <c r="H32" s="124">
        <v>261530.52</v>
      </c>
      <c r="I32" s="269">
        <v>56507.83</v>
      </c>
      <c r="J32" s="269">
        <v>332026.09000000003</v>
      </c>
      <c r="P32" s="125">
        <v>263407.45</v>
      </c>
      <c r="S32" s="269">
        <v>-1682054.14</v>
      </c>
      <c r="T32" s="269">
        <v>2399403.2599999998</v>
      </c>
      <c r="W32" s="98">
        <v>330849.03000000003</v>
      </c>
      <c r="Y32" s="98">
        <v>322.7</v>
      </c>
      <c r="AB32" s="98">
        <v>143770.76999999999</v>
      </c>
      <c r="AC32" s="126">
        <v>176164</v>
      </c>
      <c r="AE32" s="126">
        <v>35414</v>
      </c>
      <c r="AF32" s="126">
        <v>337049.16</v>
      </c>
      <c r="AG32" s="126">
        <v>91322.18</v>
      </c>
      <c r="AJ32" s="126">
        <v>47000</v>
      </c>
      <c r="AK32" s="126">
        <v>5023.74</v>
      </c>
      <c r="AL32" s="101">
        <f t="shared" si="1"/>
        <v>316906.45999999996</v>
      </c>
      <c r="AM32" s="37">
        <f t="shared" si="2"/>
        <v>263407.45</v>
      </c>
      <c r="AN32" s="26">
        <f t="shared" si="3"/>
        <v>53499.009999999951</v>
      </c>
      <c r="AO32" s="17">
        <f t="shared" si="4"/>
        <v>474942.5</v>
      </c>
      <c r="AP32" s="19">
        <f t="shared" si="5"/>
        <v>691973.07999999984</v>
      </c>
      <c r="AQ32" s="32">
        <f t="shared" si="6"/>
        <v>-217030.57999999984</v>
      </c>
    </row>
    <row r="33" spans="1:43" x14ac:dyDescent="0.2">
      <c r="A33" t="s">
        <v>544</v>
      </c>
      <c r="B33" t="s">
        <v>545</v>
      </c>
      <c r="C33" s="95">
        <v>3946</v>
      </c>
      <c r="D33" s="74" t="s">
        <v>1299</v>
      </c>
      <c r="E33" s="269" t="s">
        <v>2236</v>
      </c>
      <c r="F33" s="124">
        <v>345958.29</v>
      </c>
      <c r="G33" s="124">
        <v>0</v>
      </c>
      <c r="H33" s="124">
        <v>142593.38</v>
      </c>
      <c r="I33" s="269">
        <v>11379778.4</v>
      </c>
      <c r="J33" s="269">
        <v>385511.84</v>
      </c>
      <c r="P33" s="125">
        <v>334.26</v>
      </c>
      <c r="S33" s="269">
        <v>4131494.75</v>
      </c>
      <c r="T33" s="269">
        <v>8039383.1299999999</v>
      </c>
      <c r="W33" s="98">
        <v>716483.42</v>
      </c>
      <c r="X33" s="98">
        <v>20000</v>
      </c>
      <c r="Y33" s="98">
        <v>472.88</v>
      </c>
      <c r="Z33" s="98">
        <v>580520</v>
      </c>
      <c r="AB33" s="98">
        <v>339940</v>
      </c>
      <c r="AC33" s="126">
        <v>943162</v>
      </c>
      <c r="AE33" s="126">
        <v>11169</v>
      </c>
      <c r="AF33" s="126">
        <v>459132.64</v>
      </c>
      <c r="AG33" s="126">
        <v>123673.22</v>
      </c>
      <c r="AK33" s="126">
        <v>9739.67</v>
      </c>
      <c r="AL33" s="101">
        <f t="shared" si="1"/>
        <v>488551.67</v>
      </c>
      <c r="AM33" s="37">
        <f t="shared" si="2"/>
        <v>334.26</v>
      </c>
      <c r="AN33" s="26">
        <f t="shared" si="3"/>
        <v>488217.41</v>
      </c>
      <c r="AO33" s="17">
        <f t="shared" si="4"/>
        <v>1657416.3</v>
      </c>
      <c r="AP33" s="19">
        <f t="shared" si="5"/>
        <v>1546876.53</v>
      </c>
      <c r="AQ33" s="32">
        <f t="shared" si="6"/>
        <v>110539.77000000002</v>
      </c>
    </row>
    <row r="34" spans="1:43" x14ac:dyDescent="0.2">
      <c r="A34" t="s">
        <v>544</v>
      </c>
      <c r="B34" t="s">
        <v>545</v>
      </c>
      <c r="C34" s="95">
        <v>4332</v>
      </c>
      <c r="D34" s="74" t="s">
        <v>1300</v>
      </c>
      <c r="E34" s="269" t="s">
        <v>2237</v>
      </c>
      <c r="F34" s="124">
        <v>287899.31</v>
      </c>
      <c r="G34" s="124">
        <v>0</v>
      </c>
      <c r="H34" s="124">
        <v>124659.81</v>
      </c>
      <c r="I34" s="269">
        <v>2161096.4</v>
      </c>
      <c r="J34" s="269">
        <v>207229.51</v>
      </c>
      <c r="N34" s="125">
        <v>0</v>
      </c>
      <c r="S34" s="269">
        <v>493932.08</v>
      </c>
      <c r="T34" s="269">
        <v>2109112.34</v>
      </c>
      <c r="U34" s="98">
        <v>322</v>
      </c>
      <c r="W34" s="98">
        <v>824264.09</v>
      </c>
      <c r="Y34" s="98">
        <v>894.29</v>
      </c>
      <c r="Z34" s="98">
        <v>666560</v>
      </c>
      <c r="AB34" s="98">
        <v>144450</v>
      </c>
      <c r="AC34" s="126">
        <v>990762</v>
      </c>
      <c r="AD34" s="126">
        <v>1614</v>
      </c>
      <c r="AF34" s="126">
        <v>308978.31</v>
      </c>
      <c r="AG34" s="126">
        <v>134242.6</v>
      </c>
      <c r="AK34" s="126">
        <v>7884.86</v>
      </c>
      <c r="AL34" s="101">
        <f t="shared" si="1"/>
        <v>412559.12</v>
      </c>
      <c r="AM34" s="37">
        <f t="shared" si="2"/>
        <v>0</v>
      </c>
      <c r="AN34" s="26">
        <f t="shared" si="3"/>
        <v>412559.12</v>
      </c>
      <c r="AO34" s="17">
        <f t="shared" si="4"/>
        <v>1636490.38</v>
      </c>
      <c r="AP34" s="19">
        <f t="shared" si="5"/>
        <v>1443481.7700000003</v>
      </c>
      <c r="AQ34" s="32">
        <f t="shared" si="6"/>
        <v>193008.60999999964</v>
      </c>
    </row>
    <row r="35" spans="1:43" x14ac:dyDescent="0.2">
      <c r="A35" t="s">
        <v>544</v>
      </c>
      <c r="B35" t="s">
        <v>545</v>
      </c>
      <c r="C35" s="95">
        <v>2103</v>
      </c>
      <c r="D35" s="74" t="s">
        <v>1301</v>
      </c>
      <c r="E35" s="269" t="s">
        <v>2238</v>
      </c>
      <c r="F35" s="124">
        <v>348743.27</v>
      </c>
      <c r="G35" s="124">
        <v>0</v>
      </c>
      <c r="H35" s="124">
        <v>49987.19</v>
      </c>
      <c r="I35" s="269">
        <v>2315615.77</v>
      </c>
      <c r="J35" s="269">
        <v>237972.06</v>
      </c>
      <c r="P35" s="125">
        <v>7416.45</v>
      </c>
      <c r="S35" s="269">
        <v>777011.81</v>
      </c>
      <c r="T35" s="269">
        <v>2000000</v>
      </c>
      <c r="W35" s="98">
        <v>643490.98</v>
      </c>
      <c r="Y35" s="98">
        <v>391.99</v>
      </c>
      <c r="AB35" s="98">
        <v>136180</v>
      </c>
      <c r="AC35" s="126">
        <v>170960</v>
      </c>
      <c r="AF35" s="126">
        <v>297732.40000000002</v>
      </c>
      <c r="AG35" s="126">
        <v>123378.56</v>
      </c>
      <c r="AK35" s="126">
        <v>5500</v>
      </c>
      <c r="AL35" s="101">
        <f t="shared" si="1"/>
        <v>398730.46</v>
      </c>
      <c r="AM35" s="37">
        <f t="shared" si="2"/>
        <v>7416.45</v>
      </c>
      <c r="AN35" s="26">
        <f t="shared" si="3"/>
        <v>391314.01</v>
      </c>
      <c r="AO35" s="17">
        <f t="shared" si="4"/>
        <v>780062.97</v>
      </c>
      <c r="AP35" s="19">
        <f t="shared" si="5"/>
        <v>597570.96</v>
      </c>
      <c r="AQ35" s="32">
        <f t="shared" si="6"/>
        <v>182492.01</v>
      </c>
    </row>
    <row r="36" spans="1:43" x14ac:dyDescent="0.2">
      <c r="A36" t="s">
        <v>544</v>
      </c>
      <c r="B36" t="s">
        <v>545</v>
      </c>
      <c r="C36" s="95">
        <v>2710</v>
      </c>
      <c r="D36" s="74" t="s">
        <v>1302</v>
      </c>
      <c r="E36" s="269" t="s">
        <v>2239</v>
      </c>
      <c r="F36" s="124">
        <v>268163.07</v>
      </c>
      <c r="G36" s="124">
        <v>0</v>
      </c>
      <c r="H36" s="124">
        <v>19802.419999999998</v>
      </c>
      <c r="I36" s="269">
        <v>1321851.7</v>
      </c>
      <c r="J36" s="269">
        <v>200321.81</v>
      </c>
      <c r="P36" s="125">
        <v>0</v>
      </c>
      <c r="S36" s="269">
        <v>-353366.24</v>
      </c>
      <c r="T36" s="269">
        <v>2067007.72</v>
      </c>
      <c r="W36" s="98">
        <v>631962.37</v>
      </c>
      <c r="Y36" s="98">
        <v>485.45</v>
      </c>
      <c r="AC36" s="126">
        <v>137000</v>
      </c>
      <c r="AE36" s="126">
        <v>5822</v>
      </c>
      <c r="AF36" s="126">
        <v>299129.94</v>
      </c>
      <c r="AG36" s="126">
        <v>90451.36</v>
      </c>
      <c r="AH36" s="126">
        <v>240</v>
      </c>
      <c r="AL36" s="101">
        <f t="shared" si="1"/>
        <v>287965.49</v>
      </c>
      <c r="AM36" s="37">
        <f t="shared" si="2"/>
        <v>0</v>
      </c>
      <c r="AN36" s="26">
        <f t="shared" si="3"/>
        <v>287965.49</v>
      </c>
      <c r="AO36" s="17">
        <f t="shared" si="4"/>
        <v>632447.81999999995</v>
      </c>
      <c r="AP36" s="19">
        <f t="shared" si="5"/>
        <v>532643.30000000005</v>
      </c>
      <c r="AQ36" s="32">
        <f t="shared" si="6"/>
        <v>99804.519999999902</v>
      </c>
    </row>
    <row r="37" spans="1:43" x14ac:dyDescent="0.2">
      <c r="A37" t="s">
        <v>544</v>
      </c>
      <c r="B37" t="s">
        <v>545</v>
      </c>
      <c r="C37" s="95">
        <v>2476</v>
      </c>
      <c r="D37" s="74" t="s">
        <v>1303</v>
      </c>
      <c r="E37" s="269" t="s">
        <v>2240</v>
      </c>
      <c r="F37" s="124">
        <v>191367.89</v>
      </c>
      <c r="G37" s="124">
        <v>0</v>
      </c>
      <c r="H37" s="124">
        <v>64934.11</v>
      </c>
      <c r="I37" s="269">
        <v>565371.94999999995</v>
      </c>
      <c r="J37" s="269">
        <v>1058202.57</v>
      </c>
      <c r="S37" s="269">
        <v>-790995.15</v>
      </c>
      <c r="T37" s="269">
        <v>2721924.84</v>
      </c>
      <c r="W37" s="98">
        <v>499281.7</v>
      </c>
      <c r="Z37" s="98">
        <v>808080</v>
      </c>
      <c r="AB37" s="98">
        <v>298720</v>
      </c>
      <c r="AC37" s="126">
        <v>1141063</v>
      </c>
      <c r="AE37" s="126">
        <v>18920</v>
      </c>
      <c r="AF37" s="126">
        <v>375358.32</v>
      </c>
      <c r="AG37" s="126">
        <v>130989.55</v>
      </c>
      <c r="AL37" s="101">
        <f t="shared" si="1"/>
        <v>256302</v>
      </c>
      <c r="AM37" s="37">
        <f t="shared" si="2"/>
        <v>0</v>
      </c>
      <c r="AN37" s="26">
        <f t="shared" si="3"/>
        <v>256302</v>
      </c>
      <c r="AO37" s="17">
        <f t="shared" si="4"/>
        <v>1606081.7</v>
      </c>
      <c r="AP37" s="19">
        <f t="shared" si="5"/>
        <v>1666330.87</v>
      </c>
      <c r="AQ37" s="32">
        <f t="shared" si="6"/>
        <v>-60249.170000000158</v>
      </c>
    </row>
    <row r="38" spans="1:43" x14ac:dyDescent="0.2">
      <c r="A38" t="s">
        <v>548</v>
      </c>
      <c r="B38" t="s">
        <v>549</v>
      </c>
      <c r="C38" s="95">
        <v>3590</v>
      </c>
      <c r="D38" s="74" t="s">
        <v>1304</v>
      </c>
      <c r="E38" s="269" t="s">
        <v>2241</v>
      </c>
      <c r="F38" s="124">
        <v>354399.55</v>
      </c>
      <c r="G38" s="124">
        <v>0</v>
      </c>
      <c r="H38" s="124">
        <v>63217.66</v>
      </c>
      <c r="I38" s="269">
        <v>3</v>
      </c>
      <c r="J38" s="269">
        <v>9436.69</v>
      </c>
      <c r="N38" s="125">
        <v>56700</v>
      </c>
      <c r="P38" s="125">
        <v>94</v>
      </c>
      <c r="S38" s="269">
        <v>-1594</v>
      </c>
      <c r="T38" s="269">
        <v>1153430.04</v>
      </c>
      <c r="W38" s="98">
        <v>419618.11</v>
      </c>
      <c r="X38" s="98">
        <v>107100</v>
      </c>
      <c r="Y38" s="98">
        <v>565.01</v>
      </c>
      <c r="Z38" s="98">
        <v>669560</v>
      </c>
      <c r="AC38" s="126">
        <v>859760</v>
      </c>
      <c r="AF38" s="126">
        <v>454574.38</v>
      </c>
      <c r="AG38" s="126">
        <v>49728.55</v>
      </c>
      <c r="AK38" s="126">
        <v>5593.64</v>
      </c>
      <c r="AL38" s="101">
        <f t="shared" si="1"/>
        <v>417617.20999999996</v>
      </c>
      <c r="AM38" s="37">
        <f t="shared" si="2"/>
        <v>56794</v>
      </c>
      <c r="AN38" s="26">
        <f t="shared" si="3"/>
        <v>360823.20999999996</v>
      </c>
      <c r="AO38" s="17">
        <f t="shared" si="4"/>
        <v>1196843.1200000001</v>
      </c>
      <c r="AP38" s="19">
        <f t="shared" si="5"/>
        <v>1369656.5699999998</v>
      </c>
      <c r="AQ38" s="32">
        <f t="shared" si="6"/>
        <v>-172813.44999999972</v>
      </c>
    </row>
    <row r="39" spans="1:43" x14ac:dyDescent="0.2">
      <c r="A39" t="s">
        <v>548</v>
      </c>
      <c r="B39" t="s">
        <v>549</v>
      </c>
      <c r="C39" s="95">
        <v>4275</v>
      </c>
      <c r="D39" s="74" t="s">
        <v>1305</v>
      </c>
      <c r="E39" s="269" t="s">
        <v>2242</v>
      </c>
      <c r="F39" s="124">
        <v>379552.51</v>
      </c>
      <c r="G39" s="124">
        <v>0</v>
      </c>
      <c r="H39" s="124">
        <v>155226.37</v>
      </c>
      <c r="I39" s="269">
        <v>-357262.06</v>
      </c>
      <c r="J39" s="269">
        <v>153800.29</v>
      </c>
      <c r="N39" s="125">
        <v>196475</v>
      </c>
      <c r="R39" s="269">
        <v>-2304521.69</v>
      </c>
      <c r="S39" s="269">
        <v>-291259</v>
      </c>
      <c r="T39" s="269">
        <v>2737074.7</v>
      </c>
      <c r="W39" s="98">
        <v>521129.4</v>
      </c>
      <c r="X39" s="98">
        <v>171462</v>
      </c>
      <c r="Y39" s="98">
        <v>238.98</v>
      </c>
      <c r="Z39" s="98">
        <v>679840</v>
      </c>
      <c r="AB39" s="98">
        <v>40000</v>
      </c>
      <c r="AC39" s="126">
        <v>808670</v>
      </c>
      <c r="AF39" s="126">
        <v>282819.21999999997</v>
      </c>
      <c r="AG39" s="126">
        <v>103887.39</v>
      </c>
      <c r="AK39" s="126">
        <v>3343.24</v>
      </c>
      <c r="AL39" s="101">
        <f t="shared" si="1"/>
        <v>534778.88</v>
      </c>
      <c r="AM39" s="37">
        <f t="shared" si="2"/>
        <v>196475</v>
      </c>
      <c r="AN39" s="26">
        <f t="shared" si="3"/>
        <v>338303.88</v>
      </c>
      <c r="AO39" s="17">
        <f t="shared" si="4"/>
        <v>1412670.38</v>
      </c>
      <c r="AP39" s="19">
        <f t="shared" si="5"/>
        <v>1198719.8499999999</v>
      </c>
      <c r="AQ39" s="32">
        <f t="shared" si="6"/>
        <v>213950.53000000003</v>
      </c>
    </row>
    <row r="40" spans="1:43" x14ac:dyDescent="0.2">
      <c r="A40" t="s">
        <v>548</v>
      </c>
      <c r="B40" t="s">
        <v>549</v>
      </c>
      <c r="C40" s="95">
        <v>1050</v>
      </c>
      <c r="D40" s="74" t="s">
        <v>1306</v>
      </c>
      <c r="E40" s="269" t="s">
        <v>2243</v>
      </c>
      <c r="F40" s="124">
        <v>470891.47</v>
      </c>
      <c r="G40" s="124">
        <v>0</v>
      </c>
      <c r="H40" s="124">
        <v>115334.31</v>
      </c>
      <c r="I40" s="269">
        <v>215767.19</v>
      </c>
      <c r="J40" s="269">
        <v>172655.76</v>
      </c>
      <c r="N40" s="125">
        <v>6300</v>
      </c>
      <c r="S40" s="269">
        <v>443599.66</v>
      </c>
      <c r="T40" s="269">
        <v>1656318.18</v>
      </c>
      <c r="W40" s="98">
        <v>325787.57</v>
      </c>
      <c r="X40" s="98">
        <v>42490</v>
      </c>
      <c r="Y40" s="98">
        <v>1862.09</v>
      </c>
      <c r="Z40" s="98">
        <v>820070</v>
      </c>
      <c r="AC40" s="126">
        <v>893390</v>
      </c>
      <c r="AF40" s="126">
        <v>165531.76</v>
      </c>
      <c r="AG40" s="126">
        <v>87763.65</v>
      </c>
      <c r="AK40" s="126">
        <v>64.180000000000007</v>
      </c>
      <c r="AL40" s="101">
        <f t="shared" si="1"/>
        <v>586225.78</v>
      </c>
      <c r="AM40" s="37">
        <f t="shared" si="2"/>
        <v>6300</v>
      </c>
      <c r="AN40" s="26">
        <f t="shared" si="3"/>
        <v>579925.78</v>
      </c>
      <c r="AO40" s="17">
        <f t="shared" si="4"/>
        <v>1190209.6600000001</v>
      </c>
      <c r="AP40" s="19">
        <f t="shared" si="5"/>
        <v>1146749.5899999999</v>
      </c>
      <c r="AQ40" s="32">
        <f t="shared" si="6"/>
        <v>43460.070000000298</v>
      </c>
    </row>
    <row r="41" spans="1:43" x14ac:dyDescent="0.2">
      <c r="A41" t="s">
        <v>548</v>
      </c>
      <c r="B41" t="s">
        <v>549</v>
      </c>
      <c r="C41" s="95">
        <v>2081</v>
      </c>
      <c r="D41" s="74" t="s">
        <v>1307</v>
      </c>
      <c r="E41" s="269" t="s">
        <v>2244</v>
      </c>
      <c r="F41" s="124">
        <v>197691.01</v>
      </c>
      <c r="G41" s="124">
        <v>0</v>
      </c>
      <c r="H41" s="124">
        <v>86384.27</v>
      </c>
      <c r="I41" s="269">
        <v>165794.95000000001</v>
      </c>
      <c r="J41" s="269">
        <v>-6497.09</v>
      </c>
      <c r="N41" s="125">
        <v>509264</v>
      </c>
      <c r="P41" s="125">
        <v>166.35</v>
      </c>
      <c r="S41" s="269">
        <v>3744.1</v>
      </c>
      <c r="T41" s="269">
        <v>1118559.83</v>
      </c>
      <c r="W41" s="98">
        <v>383039.28</v>
      </c>
      <c r="X41" s="98">
        <v>52990</v>
      </c>
      <c r="Z41" s="98">
        <v>1029840</v>
      </c>
      <c r="AB41" s="98">
        <v>40000</v>
      </c>
      <c r="AC41" s="126">
        <v>1214435</v>
      </c>
      <c r="AF41" s="126">
        <v>304884.65999999997</v>
      </c>
      <c r="AG41" s="126">
        <v>102823.71</v>
      </c>
      <c r="AK41" s="126">
        <v>8726.15</v>
      </c>
      <c r="AL41" s="101">
        <f t="shared" si="1"/>
        <v>284075.28000000003</v>
      </c>
      <c r="AM41" s="37">
        <f t="shared" si="2"/>
        <v>509430.35</v>
      </c>
      <c r="AN41" s="26">
        <f t="shared" si="3"/>
        <v>-225355.06999999995</v>
      </c>
      <c r="AO41" s="17">
        <f t="shared" si="4"/>
        <v>1505869.28</v>
      </c>
      <c r="AP41" s="19">
        <f t="shared" si="5"/>
        <v>1630869.5199999998</v>
      </c>
      <c r="AQ41" s="32">
        <f t="shared" si="6"/>
        <v>-125000.23999999976</v>
      </c>
    </row>
    <row r="42" spans="1:43" x14ac:dyDescent="0.2">
      <c r="A42" t="s">
        <v>548</v>
      </c>
      <c r="B42" t="s">
        <v>549</v>
      </c>
      <c r="C42" s="95">
        <v>2563</v>
      </c>
      <c r="D42" s="74" t="s">
        <v>1308</v>
      </c>
      <c r="E42" s="269" t="s">
        <v>2245</v>
      </c>
      <c r="F42" s="124">
        <v>193522.47</v>
      </c>
      <c r="G42" s="124">
        <v>0</v>
      </c>
      <c r="H42" s="124">
        <v>747976.98</v>
      </c>
      <c r="I42" s="269">
        <v>-608564.15</v>
      </c>
      <c r="J42" s="269">
        <v>-78084.259999999995</v>
      </c>
      <c r="M42" s="125">
        <v>150000</v>
      </c>
      <c r="N42" s="125">
        <v>7180</v>
      </c>
      <c r="T42" s="269">
        <v>1381244.13</v>
      </c>
      <c r="W42" s="98">
        <v>459323.51</v>
      </c>
      <c r="X42" s="98">
        <v>77760</v>
      </c>
      <c r="Y42" s="98">
        <v>220.03</v>
      </c>
      <c r="Z42" s="98">
        <v>768510</v>
      </c>
      <c r="AC42" s="126">
        <v>913270</v>
      </c>
      <c r="AE42" s="126">
        <v>3920</v>
      </c>
      <c r="AF42" s="126">
        <v>216184.94</v>
      </c>
      <c r="AG42" s="126">
        <v>290123.25</v>
      </c>
      <c r="AK42" s="126">
        <v>618.37</v>
      </c>
      <c r="AL42" s="101">
        <f t="shared" si="1"/>
        <v>941499.45</v>
      </c>
      <c r="AM42" s="37">
        <f t="shared" si="2"/>
        <v>157180</v>
      </c>
      <c r="AN42" s="26">
        <f t="shared" si="3"/>
        <v>784319.45</v>
      </c>
      <c r="AO42" s="17">
        <f t="shared" si="4"/>
        <v>1305813.54</v>
      </c>
      <c r="AP42" s="19">
        <f t="shared" si="5"/>
        <v>1424116.56</v>
      </c>
      <c r="AQ42" s="32">
        <f t="shared" si="6"/>
        <v>-118303.02000000002</v>
      </c>
    </row>
    <row r="43" spans="1:43" x14ac:dyDescent="0.2">
      <c r="A43" t="s">
        <v>548</v>
      </c>
      <c r="B43" t="s">
        <v>549</v>
      </c>
      <c r="C43" s="95">
        <v>2302</v>
      </c>
      <c r="D43" s="74" t="s">
        <v>1309</v>
      </c>
      <c r="E43" s="269" t="s">
        <v>2246</v>
      </c>
      <c r="F43" s="124">
        <v>309867.74</v>
      </c>
      <c r="G43" s="124">
        <v>0</v>
      </c>
      <c r="H43" s="124">
        <v>820477.85</v>
      </c>
      <c r="I43" s="269">
        <v>373967.76</v>
      </c>
      <c r="J43" s="269">
        <v>-82553.42</v>
      </c>
      <c r="N43" s="125">
        <v>144138</v>
      </c>
      <c r="P43" s="125">
        <v>400</v>
      </c>
      <c r="S43" s="269">
        <v>-400</v>
      </c>
      <c r="T43" s="269">
        <v>1240631.49</v>
      </c>
      <c r="W43" s="98">
        <v>458303.02</v>
      </c>
      <c r="X43" s="98">
        <v>63400</v>
      </c>
      <c r="Y43" s="98">
        <v>486.16</v>
      </c>
      <c r="Z43" s="98">
        <v>958580</v>
      </c>
      <c r="AC43" s="126">
        <v>1102740</v>
      </c>
      <c r="AF43" s="126">
        <v>210055.15</v>
      </c>
      <c r="AG43" s="126">
        <v>202783.32</v>
      </c>
      <c r="AK43" s="126">
        <v>1665.41</v>
      </c>
      <c r="AL43" s="101">
        <f t="shared" si="1"/>
        <v>1130345.5899999999</v>
      </c>
      <c r="AM43" s="37">
        <f t="shared" si="2"/>
        <v>144538</v>
      </c>
      <c r="AN43" s="26">
        <f t="shared" si="3"/>
        <v>985807.58999999985</v>
      </c>
      <c r="AO43" s="17">
        <f t="shared" si="4"/>
        <v>1480769.18</v>
      </c>
      <c r="AP43" s="19">
        <f t="shared" si="5"/>
        <v>1517243.88</v>
      </c>
      <c r="AQ43" s="32">
        <f t="shared" si="6"/>
        <v>-36474.699999999953</v>
      </c>
    </row>
    <row r="44" spans="1:43" x14ac:dyDescent="0.2">
      <c r="A44" t="s">
        <v>548</v>
      </c>
      <c r="B44" t="s">
        <v>549</v>
      </c>
      <c r="C44" s="95">
        <v>2003</v>
      </c>
      <c r="D44" s="74" t="s">
        <v>1310</v>
      </c>
      <c r="E44" s="269" t="s">
        <v>2247</v>
      </c>
      <c r="F44" s="124">
        <v>328605.86</v>
      </c>
      <c r="G44" s="124">
        <v>100000</v>
      </c>
      <c r="H44" s="124">
        <v>460755.3</v>
      </c>
      <c r="I44" s="269">
        <v>30053.81</v>
      </c>
      <c r="J44" s="269">
        <v>61440.29</v>
      </c>
      <c r="M44" s="125">
        <v>100000</v>
      </c>
      <c r="N44" s="125">
        <v>239300</v>
      </c>
      <c r="S44" s="269">
        <v>-740039.27</v>
      </c>
      <c r="T44" s="269">
        <v>2770050.54</v>
      </c>
      <c r="W44" s="98">
        <v>410498.29</v>
      </c>
      <c r="X44" s="98">
        <v>84510</v>
      </c>
      <c r="Y44" s="98">
        <v>455.51</v>
      </c>
      <c r="AC44" s="126">
        <v>138060</v>
      </c>
      <c r="AF44" s="126">
        <v>220279.72</v>
      </c>
      <c r="AG44" s="126">
        <v>14524.27</v>
      </c>
      <c r="AK44" s="126">
        <v>442.72</v>
      </c>
      <c r="AL44" s="101">
        <f t="shared" si="1"/>
        <v>889361.15999999992</v>
      </c>
      <c r="AM44" s="37">
        <f t="shared" si="2"/>
        <v>339300</v>
      </c>
      <c r="AN44" s="26">
        <f t="shared" si="3"/>
        <v>550061.15999999992</v>
      </c>
      <c r="AO44" s="17">
        <f t="shared" si="4"/>
        <v>495463.8</v>
      </c>
      <c r="AP44" s="19">
        <f t="shared" si="5"/>
        <v>373306.70999999996</v>
      </c>
      <c r="AQ44" s="32">
        <f t="shared" si="6"/>
        <v>122157.09000000003</v>
      </c>
    </row>
    <row r="45" spans="1:43" x14ac:dyDescent="0.2">
      <c r="A45" t="s">
        <v>548</v>
      </c>
      <c r="B45" t="s">
        <v>549</v>
      </c>
      <c r="C45" s="95">
        <v>2921</v>
      </c>
      <c r="D45" s="74" t="s">
        <v>1311</v>
      </c>
      <c r="E45" s="269" t="s">
        <v>2248</v>
      </c>
      <c r="F45" s="124">
        <v>449485.87</v>
      </c>
      <c r="G45" s="124">
        <v>0</v>
      </c>
      <c r="H45" s="124">
        <v>34902.639999999999</v>
      </c>
      <c r="I45" s="269">
        <v>45097.31</v>
      </c>
      <c r="J45" s="269">
        <v>221160.07</v>
      </c>
      <c r="N45" s="125">
        <v>8540</v>
      </c>
      <c r="P45" s="125">
        <v>697.39</v>
      </c>
      <c r="R45" s="269">
        <v>16660.38</v>
      </c>
      <c r="S45" s="269">
        <v>136635.74</v>
      </c>
      <c r="T45" s="269">
        <v>2356118.79</v>
      </c>
      <c r="W45" s="98">
        <v>526494.07999999996</v>
      </c>
      <c r="Y45" s="98">
        <v>687.81</v>
      </c>
      <c r="Z45" s="98">
        <v>906720</v>
      </c>
      <c r="AC45" s="126">
        <v>981520</v>
      </c>
      <c r="AE45" s="126">
        <v>5480</v>
      </c>
      <c r="AF45" s="126">
        <v>284629.96999999997</v>
      </c>
      <c r="AG45" s="126">
        <v>40572.480000000003</v>
      </c>
      <c r="AK45" s="126">
        <v>817.24</v>
      </c>
      <c r="AL45" s="101">
        <f t="shared" si="1"/>
        <v>484388.51</v>
      </c>
      <c r="AM45" s="37">
        <f t="shared" si="2"/>
        <v>9237.39</v>
      </c>
      <c r="AN45" s="26">
        <f t="shared" si="3"/>
        <v>475151.12</v>
      </c>
      <c r="AO45" s="17">
        <f t="shared" si="4"/>
        <v>1433901.8900000001</v>
      </c>
      <c r="AP45" s="19">
        <f t="shared" si="5"/>
        <v>1313019.69</v>
      </c>
      <c r="AQ45" s="32">
        <f t="shared" si="6"/>
        <v>120882.20000000019</v>
      </c>
    </row>
    <row r="46" spans="1:43" x14ac:dyDescent="0.2">
      <c r="A46" t="s">
        <v>548</v>
      </c>
      <c r="B46" t="s">
        <v>549</v>
      </c>
      <c r="C46" s="95">
        <v>2021</v>
      </c>
      <c r="D46" s="74" t="s">
        <v>1312</v>
      </c>
      <c r="E46" s="269" t="s">
        <v>2249</v>
      </c>
      <c r="F46" s="124">
        <v>179956.78</v>
      </c>
      <c r="G46" s="124">
        <v>0</v>
      </c>
      <c r="H46" s="124">
        <v>133391.35999999999</v>
      </c>
      <c r="I46" s="269">
        <v>246464.62</v>
      </c>
      <c r="J46" s="269">
        <v>262981.58</v>
      </c>
      <c r="N46" s="125">
        <v>77580</v>
      </c>
      <c r="O46" s="125">
        <v>2589</v>
      </c>
      <c r="P46" s="125">
        <v>350</v>
      </c>
      <c r="R46" s="269">
        <v>-341908.85</v>
      </c>
      <c r="S46" s="269">
        <v>105525.12</v>
      </c>
      <c r="T46" s="269">
        <v>1990390.15</v>
      </c>
      <c r="W46" s="98">
        <v>537690.81000000006</v>
      </c>
      <c r="Y46" s="98">
        <v>214.68</v>
      </c>
      <c r="Z46" s="98">
        <v>679760</v>
      </c>
      <c r="AB46" s="98">
        <v>40000</v>
      </c>
      <c r="AC46" s="126">
        <v>753360</v>
      </c>
      <c r="AD46" s="126">
        <v>4640</v>
      </c>
      <c r="AF46" s="126">
        <v>306736.13</v>
      </c>
      <c r="AG46" s="126">
        <v>95329.89</v>
      </c>
      <c r="AK46" s="126">
        <v>55.39</v>
      </c>
      <c r="AL46" s="101">
        <f t="shared" si="1"/>
        <v>313348.14</v>
      </c>
      <c r="AM46" s="37">
        <f t="shared" si="2"/>
        <v>80519</v>
      </c>
      <c r="AN46" s="26">
        <f t="shared" si="3"/>
        <v>232829.14</v>
      </c>
      <c r="AO46" s="17">
        <f t="shared" si="4"/>
        <v>1257665.4900000002</v>
      </c>
      <c r="AP46" s="19">
        <f t="shared" si="5"/>
        <v>1160121.4099999997</v>
      </c>
      <c r="AQ46" s="32">
        <f t="shared" si="6"/>
        <v>97544.08000000054</v>
      </c>
    </row>
    <row r="47" spans="1:43" x14ac:dyDescent="0.2">
      <c r="A47" t="s">
        <v>548</v>
      </c>
      <c r="B47" t="s">
        <v>549</v>
      </c>
      <c r="C47" s="95">
        <v>1750</v>
      </c>
      <c r="D47" s="74" t="s">
        <v>1313</v>
      </c>
      <c r="E47" s="269" t="s">
        <v>2250</v>
      </c>
      <c r="F47" s="124">
        <v>171758.98</v>
      </c>
      <c r="G47" s="124">
        <v>0</v>
      </c>
      <c r="H47" s="124">
        <v>56217.34</v>
      </c>
      <c r="I47" s="269">
        <v>275449.49</v>
      </c>
      <c r="J47" s="269">
        <v>38998.199999999997</v>
      </c>
      <c r="M47" s="125">
        <v>100000</v>
      </c>
      <c r="N47" s="125">
        <v>42960</v>
      </c>
      <c r="P47" s="125">
        <v>264.7</v>
      </c>
      <c r="S47" s="269">
        <v>3000</v>
      </c>
      <c r="T47" s="269">
        <v>498635.02</v>
      </c>
      <c r="W47" s="98">
        <v>341102.19</v>
      </c>
      <c r="Y47" s="98">
        <v>152.71</v>
      </c>
      <c r="Z47" s="98">
        <v>539520</v>
      </c>
      <c r="AB47" s="98">
        <v>40000</v>
      </c>
      <c r="AC47" s="126">
        <v>646060</v>
      </c>
      <c r="AF47" s="126">
        <v>183466.49</v>
      </c>
      <c r="AG47" s="126">
        <v>27621.47</v>
      </c>
      <c r="AK47" s="126">
        <v>535.24</v>
      </c>
      <c r="AL47" s="101">
        <f t="shared" si="1"/>
        <v>227976.32000000001</v>
      </c>
      <c r="AM47" s="37">
        <f t="shared" si="2"/>
        <v>143224.70000000001</v>
      </c>
      <c r="AN47" s="26">
        <f t="shared" si="3"/>
        <v>84751.62</v>
      </c>
      <c r="AO47" s="17">
        <f t="shared" si="4"/>
        <v>920774.9</v>
      </c>
      <c r="AP47" s="19">
        <f t="shared" si="5"/>
        <v>857683.2</v>
      </c>
      <c r="AQ47" s="32">
        <f t="shared" si="6"/>
        <v>63091.70000000007</v>
      </c>
    </row>
    <row r="48" spans="1:43" x14ac:dyDescent="0.2">
      <c r="A48" t="s">
        <v>548</v>
      </c>
      <c r="B48" t="s">
        <v>549</v>
      </c>
      <c r="C48" s="95">
        <v>1875</v>
      </c>
      <c r="D48" s="74" t="s">
        <v>1314</v>
      </c>
      <c r="E48" s="269" t="s">
        <v>2251</v>
      </c>
      <c r="F48" s="124">
        <v>192502.52</v>
      </c>
      <c r="G48" s="124">
        <v>0</v>
      </c>
      <c r="H48" s="124">
        <v>173352.15</v>
      </c>
      <c r="I48" s="269">
        <v>3</v>
      </c>
      <c r="J48" s="269">
        <v>51837.1</v>
      </c>
      <c r="N48" s="125">
        <v>65488</v>
      </c>
      <c r="R48" s="269">
        <v>-11452.2</v>
      </c>
      <c r="T48" s="269">
        <v>452082.82</v>
      </c>
      <c r="W48" s="98">
        <v>444742.77</v>
      </c>
      <c r="Y48" s="98">
        <v>212.44</v>
      </c>
      <c r="Z48" s="98">
        <v>421710</v>
      </c>
      <c r="AC48" s="126">
        <v>560430</v>
      </c>
      <c r="AF48" s="126">
        <v>207489.43</v>
      </c>
      <c r="AG48" s="126">
        <v>16767.36</v>
      </c>
      <c r="AK48" s="126">
        <v>7067.01</v>
      </c>
      <c r="AL48" s="101">
        <f t="shared" si="1"/>
        <v>365854.67</v>
      </c>
      <c r="AM48" s="37">
        <f t="shared" si="2"/>
        <v>65488</v>
      </c>
      <c r="AN48" s="26">
        <f t="shared" si="3"/>
        <v>300366.67</v>
      </c>
      <c r="AO48" s="17">
        <f t="shared" si="4"/>
        <v>866665.21</v>
      </c>
      <c r="AP48" s="19">
        <f t="shared" si="5"/>
        <v>791753.79999999993</v>
      </c>
      <c r="AQ48" s="32">
        <f t="shared" si="6"/>
        <v>74911.410000000033</v>
      </c>
    </row>
    <row r="49" spans="1:43" x14ac:dyDescent="0.2">
      <c r="A49" t="s">
        <v>548</v>
      </c>
      <c r="B49" t="s">
        <v>549</v>
      </c>
      <c r="C49" s="95">
        <v>2733</v>
      </c>
      <c r="D49" s="74" t="s">
        <v>1315</v>
      </c>
      <c r="E49" s="269" t="s">
        <v>2252</v>
      </c>
      <c r="F49" s="124">
        <v>420608.18</v>
      </c>
      <c r="G49" s="124">
        <v>0</v>
      </c>
      <c r="H49" s="124">
        <v>43047.68</v>
      </c>
      <c r="I49" s="269">
        <v>2744954.77</v>
      </c>
      <c r="J49" s="269">
        <v>189714.28</v>
      </c>
      <c r="N49" s="125">
        <v>123930</v>
      </c>
      <c r="P49" s="125">
        <v>0</v>
      </c>
      <c r="S49" s="269">
        <v>-159492.1</v>
      </c>
      <c r="T49" s="269">
        <v>5378772.1500000004</v>
      </c>
      <c r="W49" s="98">
        <v>465304.95</v>
      </c>
      <c r="Y49" s="98">
        <v>1690.33</v>
      </c>
      <c r="Z49" s="98">
        <v>679980</v>
      </c>
      <c r="AC49" s="126">
        <v>750460</v>
      </c>
      <c r="AF49" s="126">
        <v>271441.36</v>
      </c>
      <c r="AG49" s="126">
        <v>150019.95000000001</v>
      </c>
      <c r="AK49" s="126">
        <v>6987.82</v>
      </c>
      <c r="AL49" s="101">
        <f t="shared" si="1"/>
        <v>463655.86</v>
      </c>
      <c r="AM49" s="37">
        <f t="shared" si="2"/>
        <v>123930</v>
      </c>
      <c r="AN49" s="26">
        <f t="shared" si="3"/>
        <v>339725.86</v>
      </c>
      <c r="AO49" s="17">
        <f t="shared" si="4"/>
        <v>1146975.28</v>
      </c>
      <c r="AP49" s="19">
        <f t="shared" si="5"/>
        <v>1178909.1300000001</v>
      </c>
      <c r="AQ49" s="32">
        <f t="shared" si="6"/>
        <v>-31933.850000000093</v>
      </c>
    </row>
    <row r="50" spans="1:43" x14ac:dyDescent="0.2">
      <c r="A50" t="s">
        <v>548</v>
      </c>
      <c r="B50" t="s">
        <v>549</v>
      </c>
      <c r="C50" s="95">
        <v>2730</v>
      </c>
      <c r="D50" s="74" t="s">
        <v>1316</v>
      </c>
      <c r="E50" s="269" t="s">
        <v>2253</v>
      </c>
      <c r="F50" s="124">
        <v>314436.90999999997</v>
      </c>
      <c r="G50" s="124">
        <v>0</v>
      </c>
      <c r="H50" s="124">
        <v>657139.98</v>
      </c>
      <c r="I50" s="269">
        <v>-107203.76</v>
      </c>
      <c r="J50" s="269">
        <v>-135085.99</v>
      </c>
      <c r="N50" s="125">
        <v>106540</v>
      </c>
      <c r="Q50" s="269">
        <v>4586</v>
      </c>
      <c r="T50" s="269">
        <v>1780248.13</v>
      </c>
      <c r="W50" s="98">
        <v>461622.95</v>
      </c>
      <c r="Y50" s="98">
        <v>370.37</v>
      </c>
      <c r="Z50" s="98">
        <v>830550</v>
      </c>
      <c r="AC50" s="126">
        <v>971928.23</v>
      </c>
      <c r="AF50" s="126">
        <v>267480.09999999998</v>
      </c>
      <c r="AG50" s="126">
        <v>146212.65</v>
      </c>
      <c r="AK50" s="126">
        <v>150.78</v>
      </c>
      <c r="AL50" s="101">
        <f t="shared" si="1"/>
        <v>971576.8899999999</v>
      </c>
      <c r="AM50" s="37">
        <f t="shared" si="2"/>
        <v>106540</v>
      </c>
      <c r="AN50" s="26">
        <f t="shared" si="3"/>
        <v>865036.8899999999</v>
      </c>
      <c r="AO50" s="17">
        <f t="shared" si="4"/>
        <v>1292543.32</v>
      </c>
      <c r="AP50" s="19">
        <f t="shared" si="5"/>
        <v>1385771.76</v>
      </c>
      <c r="AQ50" s="32">
        <f t="shared" si="6"/>
        <v>-93228.439999999944</v>
      </c>
    </row>
    <row r="51" spans="1:43" x14ac:dyDescent="0.2">
      <c r="A51" t="s">
        <v>548</v>
      </c>
      <c r="B51" t="s">
        <v>549</v>
      </c>
      <c r="C51" s="95">
        <v>2627</v>
      </c>
      <c r="D51" s="74" t="s">
        <v>1317</v>
      </c>
      <c r="E51" s="269" t="s">
        <v>2254</v>
      </c>
      <c r="F51" s="124">
        <v>573891.69999999995</v>
      </c>
      <c r="G51" s="124">
        <v>60000</v>
      </c>
      <c r="H51" s="124">
        <v>311556.40000000002</v>
      </c>
      <c r="I51" s="269">
        <v>846856.72</v>
      </c>
      <c r="J51" s="269">
        <v>276977.14</v>
      </c>
      <c r="S51" s="269">
        <v>197487.27</v>
      </c>
      <c r="T51" s="269">
        <v>2690789.95</v>
      </c>
      <c r="W51" s="98">
        <v>421305.48</v>
      </c>
      <c r="X51" s="98">
        <v>57195</v>
      </c>
      <c r="Y51" s="98">
        <v>803</v>
      </c>
      <c r="Z51" s="98">
        <v>661380</v>
      </c>
      <c r="AB51" s="98">
        <v>197760</v>
      </c>
      <c r="AC51" s="126">
        <v>797486</v>
      </c>
      <c r="AF51" s="126">
        <v>171539.44</v>
      </c>
      <c r="AG51" s="126">
        <v>7015</v>
      </c>
      <c r="AK51" s="126">
        <v>25445.439999999999</v>
      </c>
      <c r="AL51" s="101">
        <f t="shared" si="1"/>
        <v>945448.1</v>
      </c>
      <c r="AM51" s="37">
        <f t="shared" si="2"/>
        <v>0</v>
      </c>
      <c r="AN51" s="26">
        <f t="shared" si="3"/>
        <v>945448.1</v>
      </c>
      <c r="AO51" s="17">
        <f t="shared" si="4"/>
        <v>1338443.48</v>
      </c>
      <c r="AP51" s="19">
        <f t="shared" si="5"/>
        <v>1001485.8799999999</v>
      </c>
      <c r="AQ51" s="32">
        <f t="shared" si="6"/>
        <v>336957.60000000009</v>
      </c>
    </row>
    <row r="52" spans="1:43" x14ac:dyDescent="0.2">
      <c r="A52" t="s">
        <v>548</v>
      </c>
      <c r="B52" t="s">
        <v>549</v>
      </c>
      <c r="C52" s="95">
        <v>1841</v>
      </c>
      <c r="D52" s="74" t="s">
        <v>1318</v>
      </c>
      <c r="E52" s="269" t="s">
        <v>2255</v>
      </c>
      <c r="F52" s="124">
        <v>452202.26</v>
      </c>
      <c r="G52" s="124">
        <v>0</v>
      </c>
      <c r="H52" s="124">
        <v>30647.97</v>
      </c>
      <c r="I52" s="269">
        <v>530397.76</v>
      </c>
      <c r="J52" s="269">
        <v>-13722.29</v>
      </c>
      <c r="P52" s="125">
        <v>1981</v>
      </c>
      <c r="S52" s="269">
        <v>112</v>
      </c>
      <c r="T52" s="269">
        <v>2057308.95</v>
      </c>
      <c r="W52" s="98">
        <v>395537.96</v>
      </c>
      <c r="Y52" s="98">
        <v>711.93</v>
      </c>
      <c r="AB52" s="98">
        <v>1078.48</v>
      </c>
      <c r="AC52" s="126">
        <v>62400</v>
      </c>
      <c r="AF52" s="126">
        <v>163396.37</v>
      </c>
      <c r="AG52" s="126">
        <v>74210.149999999994</v>
      </c>
      <c r="AK52" s="126">
        <v>87.11</v>
      </c>
      <c r="AL52" s="101">
        <f t="shared" si="1"/>
        <v>482850.23</v>
      </c>
      <c r="AM52" s="37">
        <f t="shared" si="2"/>
        <v>1981</v>
      </c>
      <c r="AN52" s="26">
        <f t="shared" si="3"/>
        <v>480869.23</v>
      </c>
      <c r="AO52" s="17">
        <f t="shared" si="4"/>
        <v>397328.37</v>
      </c>
      <c r="AP52" s="19">
        <f t="shared" si="5"/>
        <v>300093.63</v>
      </c>
      <c r="AQ52" s="32">
        <f t="shared" si="6"/>
        <v>97234.739999999991</v>
      </c>
    </row>
    <row r="53" spans="1:43" x14ac:dyDescent="0.2">
      <c r="A53" t="s">
        <v>548</v>
      </c>
      <c r="B53" t="s">
        <v>549</v>
      </c>
      <c r="C53" s="95">
        <v>2414</v>
      </c>
      <c r="D53" s="74" t="s">
        <v>1319</v>
      </c>
      <c r="E53" s="269" t="s">
        <v>2256</v>
      </c>
      <c r="F53" s="124">
        <v>99682.44</v>
      </c>
      <c r="G53" s="124">
        <v>0</v>
      </c>
      <c r="H53" s="124">
        <v>272091.12</v>
      </c>
      <c r="I53" s="269">
        <v>124932.08</v>
      </c>
      <c r="J53" s="269">
        <v>198824.44</v>
      </c>
      <c r="P53" s="125">
        <v>14.39</v>
      </c>
      <c r="T53" s="269">
        <v>1988049.06</v>
      </c>
      <c r="W53" s="98">
        <v>452460.52</v>
      </c>
      <c r="Y53" s="98">
        <v>191.84</v>
      </c>
      <c r="Z53" s="98">
        <v>650790</v>
      </c>
      <c r="AB53" s="98">
        <v>40000</v>
      </c>
      <c r="AC53" s="126">
        <v>787272</v>
      </c>
      <c r="AF53" s="126">
        <v>316874.03000000003</v>
      </c>
      <c r="AG53" s="126">
        <v>25691.03</v>
      </c>
      <c r="AK53" s="126">
        <v>1013.05</v>
      </c>
      <c r="AL53" s="101">
        <f t="shared" si="1"/>
        <v>371773.56</v>
      </c>
      <c r="AM53" s="37">
        <f t="shared" si="2"/>
        <v>14.39</v>
      </c>
      <c r="AN53" s="26">
        <f t="shared" si="3"/>
        <v>371759.17</v>
      </c>
      <c r="AO53" s="17">
        <f t="shared" si="4"/>
        <v>1143442.3600000001</v>
      </c>
      <c r="AP53" s="19">
        <f t="shared" si="5"/>
        <v>1130850.1100000001</v>
      </c>
      <c r="AQ53" s="32">
        <f t="shared" si="6"/>
        <v>12592.25</v>
      </c>
    </row>
    <row r="54" spans="1:43" x14ac:dyDescent="0.2">
      <c r="A54" t="s">
        <v>548</v>
      </c>
      <c r="B54" t="s">
        <v>549</v>
      </c>
      <c r="C54" s="95">
        <v>1799</v>
      </c>
      <c r="D54" s="74" t="s">
        <v>1320</v>
      </c>
      <c r="E54" s="269" t="s">
        <v>2257</v>
      </c>
      <c r="F54" s="124">
        <v>131868.01</v>
      </c>
      <c r="G54" s="124">
        <v>0</v>
      </c>
      <c r="H54" s="124">
        <v>98748.65</v>
      </c>
      <c r="I54" s="269">
        <v>6637.38</v>
      </c>
      <c r="J54" s="269">
        <v>204118.89</v>
      </c>
      <c r="N54" s="125">
        <v>170045</v>
      </c>
      <c r="P54" s="125">
        <v>830</v>
      </c>
      <c r="R54" s="269">
        <v>249356.91</v>
      </c>
      <c r="S54" s="269">
        <v>-509277.18</v>
      </c>
      <c r="T54" s="269">
        <v>1911374.52</v>
      </c>
      <c r="W54" s="98">
        <v>377341.88</v>
      </c>
      <c r="Y54" s="98">
        <v>67.19</v>
      </c>
      <c r="Z54" s="98">
        <v>555890</v>
      </c>
      <c r="AB54" s="98">
        <v>100000</v>
      </c>
      <c r="AC54" s="126">
        <v>698510</v>
      </c>
      <c r="AE54" s="126">
        <v>2000</v>
      </c>
      <c r="AF54" s="126">
        <v>141136.29999999999</v>
      </c>
      <c r="AG54" s="126">
        <v>65299.06</v>
      </c>
      <c r="AK54" s="126">
        <v>97.81</v>
      </c>
      <c r="AL54" s="101">
        <f t="shared" si="1"/>
        <v>230616.66</v>
      </c>
      <c r="AM54" s="37">
        <f t="shared" si="2"/>
        <v>170875</v>
      </c>
      <c r="AN54" s="26">
        <f t="shared" si="3"/>
        <v>59741.66</v>
      </c>
      <c r="AO54" s="17">
        <f t="shared" si="4"/>
        <v>1033299.0700000001</v>
      </c>
      <c r="AP54" s="19">
        <f t="shared" si="5"/>
        <v>907043.17000000016</v>
      </c>
      <c r="AQ54" s="32">
        <f t="shared" si="6"/>
        <v>126255.89999999991</v>
      </c>
    </row>
    <row r="55" spans="1:43" x14ac:dyDescent="0.2">
      <c r="A55" t="s">
        <v>552</v>
      </c>
      <c r="B55" t="s">
        <v>553</v>
      </c>
      <c r="C55" s="95">
        <v>2442</v>
      </c>
      <c r="D55" s="74" t="s">
        <v>1321</v>
      </c>
      <c r="E55" s="269" t="s">
        <v>2258</v>
      </c>
      <c r="F55" s="124">
        <v>454888.67</v>
      </c>
      <c r="G55" s="124">
        <v>231.36</v>
      </c>
      <c r="H55" s="124">
        <v>33878.32</v>
      </c>
      <c r="I55" s="269">
        <v>127155.81</v>
      </c>
      <c r="J55" s="269">
        <v>92595.21</v>
      </c>
      <c r="N55" s="125">
        <v>33905</v>
      </c>
      <c r="P55" s="125">
        <v>0</v>
      </c>
      <c r="S55" s="269">
        <v>-999092.6</v>
      </c>
      <c r="T55" s="269">
        <v>1946410.43</v>
      </c>
      <c r="W55" s="98">
        <v>404752.35</v>
      </c>
      <c r="Y55" s="98">
        <v>1032.19</v>
      </c>
      <c r="Z55" s="98">
        <v>1077298</v>
      </c>
      <c r="AB55" s="98">
        <v>120000</v>
      </c>
      <c r="AC55" s="126">
        <v>1209938</v>
      </c>
      <c r="AD55" s="126">
        <v>2500</v>
      </c>
      <c r="AE55" s="126">
        <v>1920</v>
      </c>
      <c r="AF55" s="126">
        <v>535966.18999999994</v>
      </c>
      <c r="AG55" s="126">
        <v>59203.81</v>
      </c>
      <c r="AL55" s="101">
        <f t="shared" si="1"/>
        <v>488998.35</v>
      </c>
      <c r="AM55" s="37">
        <f t="shared" si="2"/>
        <v>33905</v>
      </c>
      <c r="AN55" s="26">
        <f t="shared" si="3"/>
        <v>455093.35</v>
      </c>
      <c r="AO55" s="17">
        <f t="shared" si="4"/>
        <v>1603082.54</v>
      </c>
      <c r="AP55" s="19">
        <f t="shared" si="5"/>
        <v>1809528</v>
      </c>
      <c r="AQ55" s="32">
        <f t="shared" si="6"/>
        <v>-206445.45999999996</v>
      </c>
    </row>
    <row r="56" spans="1:43" x14ac:dyDescent="0.2">
      <c r="A56" t="s">
        <v>552</v>
      </c>
      <c r="B56" t="s">
        <v>553</v>
      </c>
      <c r="C56" s="95">
        <v>1417</v>
      </c>
      <c r="D56" s="74" t="s">
        <v>1322</v>
      </c>
      <c r="E56" s="269" t="s">
        <v>2259</v>
      </c>
      <c r="F56" s="124">
        <v>219033.04</v>
      </c>
      <c r="G56" s="124">
        <v>0</v>
      </c>
      <c r="H56" s="124">
        <v>35096.51</v>
      </c>
      <c r="I56" s="269">
        <v>661419.96</v>
      </c>
      <c r="J56" s="269">
        <v>214616.91</v>
      </c>
      <c r="N56" s="125">
        <v>20894.39</v>
      </c>
      <c r="P56" s="125">
        <v>350.2</v>
      </c>
      <c r="S56" s="269">
        <v>158971.45000000001</v>
      </c>
      <c r="T56" s="269">
        <v>1372237.86</v>
      </c>
      <c r="W56" s="98">
        <v>159953.26999999999</v>
      </c>
      <c r="X56" s="98">
        <v>50000</v>
      </c>
      <c r="Y56" s="98">
        <v>503.87</v>
      </c>
      <c r="Z56" s="98">
        <v>444150</v>
      </c>
      <c r="AB56" s="98">
        <v>78300</v>
      </c>
      <c r="AC56" s="126">
        <v>530850</v>
      </c>
      <c r="AD56" s="126">
        <v>1680</v>
      </c>
      <c r="AE56" s="126">
        <v>8415</v>
      </c>
      <c r="AF56" s="126">
        <v>271579.95</v>
      </c>
      <c r="AG56" s="126">
        <v>340029.67</v>
      </c>
      <c r="AL56" s="101">
        <f t="shared" si="1"/>
        <v>254129.55000000002</v>
      </c>
      <c r="AM56" s="37">
        <f t="shared" si="2"/>
        <v>21244.59</v>
      </c>
      <c r="AN56" s="26">
        <f t="shared" si="3"/>
        <v>232884.96000000002</v>
      </c>
      <c r="AO56" s="17">
        <f t="shared" si="4"/>
        <v>732907.14</v>
      </c>
      <c r="AP56" s="19">
        <f t="shared" si="5"/>
        <v>1152554.6199999999</v>
      </c>
      <c r="AQ56" s="32">
        <f t="shared" si="6"/>
        <v>-419647.47999999986</v>
      </c>
    </row>
    <row r="57" spans="1:43" x14ac:dyDescent="0.2">
      <c r="A57" t="s">
        <v>552</v>
      </c>
      <c r="B57" t="s">
        <v>553</v>
      </c>
      <c r="C57" s="95">
        <v>1301</v>
      </c>
      <c r="D57" s="74" t="s">
        <v>1323</v>
      </c>
      <c r="E57" s="269" t="s">
        <v>2260</v>
      </c>
      <c r="F57" s="124">
        <v>435091.18</v>
      </c>
      <c r="G57" s="124">
        <v>0</v>
      </c>
      <c r="H57" s="124">
        <v>14674.59</v>
      </c>
      <c r="I57" s="269">
        <v>24657.88</v>
      </c>
      <c r="J57" s="269">
        <v>72788.06</v>
      </c>
      <c r="M57" s="125">
        <v>3000</v>
      </c>
      <c r="N57" s="125">
        <v>26205</v>
      </c>
      <c r="P57" s="125">
        <v>198.04</v>
      </c>
      <c r="S57" s="269">
        <v>-447743.49</v>
      </c>
      <c r="T57" s="269">
        <v>1028783.07</v>
      </c>
      <c r="W57" s="98">
        <v>283605.75</v>
      </c>
      <c r="X57" s="98">
        <v>65000</v>
      </c>
      <c r="Y57" s="98">
        <v>792.96</v>
      </c>
      <c r="Z57" s="98">
        <v>356959.4</v>
      </c>
      <c r="AB57" s="98">
        <v>58000</v>
      </c>
      <c r="AC57" s="126">
        <v>477199.4</v>
      </c>
      <c r="AF57" s="126">
        <v>311248.8</v>
      </c>
      <c r="AG57" s="126">
        <v>29902.82</v>
      </c>
      <c r="AL57" s="101">
        <f t="shared" si="1"/>
        <v>449765.77</v>
      </c>
      <c r="AM57" s="37">
        <f t="shared" si="2"/>
        <v>29403.040000000001</v>
      </c>
      <c r="AN57" s="26">
        <f t="shared" si="3"/>
        <v>420362.73000000004</v>
      </c>
      <c r="AO57" s="17">
        <f t="shared" si="4"/>
        <v>764358.1100000001</v>
      </c>
      <c r="AP57" s="19">
        <f t="shared" si="5"/>
        <v>818351.0199999999</v>
      </c>
      <c r="AQ57" s="32">
        <f t="shared" si="6"/>
        <v>-53992.9099999998</v>
      </c>
    </row>
    <row r="58" spans="1:43" x14ac:dyDescent="0.2">
      <c r="A58" t="s">
        <v>552</v>
      </c>
      <c r="B58" t="s">
        <v>553</v>
      </c>
      <c r="C58" s="95">
        <v>2427</v>
      </c>
      <c r="D58" s="74" t="s">
        <v>1324</v>
      </c>
      <c r="E58" s="269" t="s">
        <v>2261</v>
      </c>
      <c r="F58" s="124">
        <v>536338.37</v>
      </c>
      <c r="G58" s="124">
        <v>1372.2</v>
      </c>
      <c r="H58" s="124">
        <v>56867.09</v>
      </c>
      <c r="I58" s="269">
        <v>80188.7</v>
      </c>
      <c r="J58" s="269">
        <v>76176.62</v>
      </c>
      <c r="N58" s="125">
        <v>31250.99</v>
      </c>
      <c r="S58" s="269">
        <v>228385.29</v>
      </c>
      <c r="T58" s="269">
        <v>566631.65</v>
      </c>
      <c r="W58" s="98">
        <v>323888.65000000002</v>
      </c>
      <c r="Y58" s="98">
        <v>1006</v>
      </c>
      <c r="Z58" s="98">
        <v>688810.5</v>
      </c>
      <c r="AB58" s="98">
        <v>79000</v>
      </c>
      <c r="AC58" s="126">
        <v>833250.5</v>
      </c>
      <c r="AE58" s="126">
        <v>2760</v>
      </c>
      <c r="AF58" s="126">
        <v>290186.59000000003</v>
      </c>
      <c r="AG58" s="126">
        <v>21409.01</v>
      </c>
      <c r="AL58" s="101">
        <f t="shared" si="1"/>
        <v>594577.65999999992</v>
      </c>
      <c r="AM58" s="37">
        <f t="shared" si="2"/>
        <v>31250.99</v>
      </c>
      <c r="AN58" s="26">
        <f t="shared" si="3"/>
        <v>563326.66999999993</v>
      </c>
      <c r="AO58" s="17">
        <f t="shared" si="4"/>
        <v>1092705.1499999999</v>
      </c>
      <c r="AP58" s="19">
        <f t="shared" si="5"/>
        <v>1147606.1000000001</v>
      </c>
      <c r="AQ58" s="32">
        <f t="shared" si="6"/>
        <v>-54900.950000000186</v>
      </c>
    </row>
    <row r="59" spans="1:43" x14ac:dyDescent="0.2">
      <c r="A59" t="s">
        <v>552</v>
      </c>
      <c r="B59" t="s">
        <v>553</v>
      </c>
      <c r="C59" s="95">
        <v>1385</v>
      </c>
      <c r="D59" s="74" t="s">
        <v>1325</v>
      </c>
      <c r="E59" s="269" t="s">
        <v>2262</v>
      </c>
      <c r="F59" s="124">
        <v>224729.23</v>
      </c>
      <c r="G59" s="124">
        <v>4336.34</v>
      </c>
      <c r="H59" s="124">
        <v>27124.44</v>
      </c>
      <c r="I59" s="269">
        <v>379535.14</v>
      </c>
      <c r="J59" s="269">
        <v>60813.91</v>
      </c>
      <c r="N59" s="125">
        <v>29590</v>
      </c>
      <c r="P59" s="125">
        <v>0</v>
      </c>
      <c r="S59" s="269">
        <v>-1084581.55</v>
      </c>
      <c r="T59" s="269">
        <v>1787234.17</v>
      </c>
      <c r="V59" s="98">
        <v>339.51</v>
      </c>
      <c r="W59" s="98">
        <v>288905.83</v>
      </c>
      <c r="X59" s="98">
        <v>145500</v>
      </c>
      <c r="Y59" s="98">
        <v>227.04</v>
      </c>
      <c r="Z59" s="98">
        <v>353492.56</v>
      </c>
      <c r="AB59" s="98">
        <v>39000</v>
      </c>
      <c r="AC59" s="126">
        <v>461157.56</v>
      </c>
      <c r="AF59" s="126">
        <v>225671.13</v>
      </c>
      <c r="AG59" s="126">
        <v>133750.81</v>
      </c>
      <c r="AL59" s="101">
        <f t="shared" si="1"/>
        <v>256190.01</v>
      </c>
      <c r="AM59" s="37">
        <f t="shared" si="2"/>
        <v>29590</v>
      </c>
      <c r="AN59" s="26">
        <f t="shared" si="3"/>
        <v>226600.01</v>
      </c>
      <c r="AO59" s="17">
        <f t="shared" si="4"/>
        <v>827464.94</v>
      </c>
      <c r="AP59" s="19">
        <f t="shared" si="5"/>
        <v>820579.5</v>
      </c>
      <c r="AQ59" s="32">
        <f t="shared" si="6"/>
        <v>6885.4399999999441</v>
      </c>
    </row>
    <row r="60" spans="1:43" x14ac:dyDescent="0.2">
      <c r="A60" t="s">
        <v>552</v>
      </c>
      <c r="B60" t="s">
        <v>553</v>
      </c>
      <c r="C60" s="95">
        <v>2740</v>
      </c>
      <c r="D60" s="74" t="s">
        <v>1326</v>
      </c>
      <c r="E60" s="269" t="s">
        <v>2263</v>
      </c>
      <c r="F60" s="124">
        <v>297315.95</v>
      </c>
      <c r="G60" s="124">
        <v>949.3</v>
      </c>
      <c r="H60" s="124">
        <v>58580.02</v>
      </c>
      <c r="I60" s="269">
        <v>2258947.2400000002</v>
      </c>
      <c r="J60" s="269">
        <v>40099.019999999997</v>
      </c>
      <c r="N60" s="125">
        <v>18200</v>
      </c>
      <c r="P60" s="125">
        <v>203.26</v>
      </c>
      <c r="S60" s="269">
        <v>-1156053.03</v>
      </c>
      <c r="T60" s="269">
        <v>3909726.18</v>
      </c>
      <c r="W60" s="98">
        <v>342963.74</v>
      </c>
      <c r="X60" s="98">
        <v>195410</v>
      </c>
      <c r="Y60" s="98">
        <v>496.7</v>
      </c>
      <c r="Z60" s="98">
        <v>797204.6</v>
      </c>
      <c r="AB60" s="98">
        <v>80600</v>
      </c>
      <c r="AC60" s="126">
        <v>946869.6</v>
      </c>
      <c r="AF60" s="126">
        <v>397594.98</v>
      </c>
      <c r="AG60" s="126">
        <v>120890.34</v>
      </c>
      <c r="AL60" s="101">
        <f t="shared" si="1"/>
        <v>356845.27</v>
      </c>
      <c r="AM60" s="37">
        <f t="shared" si="2"/>
        <v>18403.259999999998</v>
      </c>
      <c r="AN60" s="26">
        <f t="shared" si="3"/>
        <v>338442.01</v>
      </c>
      <c r="AO60" s="17">
        <f t="shared" si="4"/>
        <v>1416675.04</v>
      </c>
      <c r="AP60" s="19">
        <f t="shared" si="5"/>
        <v>1465354.9200000002</v>
      </c>
      <c r="AQ60" s="32">
        <f t="shared" si="6"/>
        <v>-48679.880000000121</v>
      </c>
    </row>
    <row r="61" spans="1:43" ht="15.75" customHeight="1" x14ac:dyDescent="0.2">
      <c r="A61" t="s">
        <v>552</v>
      </c>
      <c r="B61" t="s">
        <v>553</v>
      </c>
      <c r="C61" s="95">
        <v>4108</v>
      </c>
      <c r="D61" s="74" t="s">
        <v>1327</v>
      </c>
      <c r="E61" s="269" t="s">
        <v>2264</v>
      </c>
      <c r="F61" s="124">
        <v>286416.88</v>
      </c>
      <c r="G61" s="124">
        <v>968.6</v>
      </c>
      <c r="H61" s="124">
        <v>71433.98</v>
      </c>
      <c r="I61" s="269">
        <v>215259.21</v>
      </c>
      <c r="J61" s="269">
        <v>194112.47</v>
      </c>
      <c r="M61" s="125">
        <v>2000</v>
      </c>
      <c r="N61" s="125">
        <v>20712</v>
      </c>
      <c r="P61" s="125">
        <v>365.59</v>
      </c>
      <c r="S61" s="269">
        <v>-1480620.43</v>
      </c>
      <c r="T61" s="269">
        <v>2469567.41</v>
      </c>
      <c r="W61" s="98">
        <v>260310.08</v>
      </c>
      <c r="X61" s="98">
        <v>77230</v>
      </c>
      <c r="Y61" s="98">
        <v>1349.69</v>
      </c>
      <c r="Z61" s="98">
        <v>768576</v>
      </c>
      <c r="AB61" s="98">
        <v>95250</v>
      </c>
      <c r="AC61" s="126">
        <v>911291</v>
      </c>
      <c r="AF61" s="126">
        <v>373312.48</v>
      </c>
      <c r="AG61" s="126">
        <v>130800.72</v>
      </c>
      <c r="AL61" s="101">
        <f t="shared" si="1"/>
        <v>358819.45999999996</v>
      </c>
      <c r="AM61" s="37">
        <f t="shared" si="2"/>
        <v>23077.59</v>
      </c>
      <c r="AN61" s="26">
        <f t="shared" si="3"/>
        <v>335741.86999999994</v>
      </c>
      <c r="AO61" s="17">
        <f t="shared" si="4"/>
        <v>1202715.77</v>
      </c>
      <c r="AP61" s="19">
        <f t="shared" si="5"/>
        <v>1415404.2</v>
      </c>
      <c r="AQ61" s="32">
        <f t="shared" si="6"/>
        <v>-212688.42999999993</v>
      </c>
    </row>
    <row r="62" spans="1:43" x14ac:dyDescent="0.2">
      <c r="A62" t="s">
        <v>552</v>
      </c>
      <c r="B62" t="s">
        <v>553</v>
      </c>
      <c r="C62" s="95">
        <v>2522</v>
      </c>
      <c r="D62" s="74" t="s">
        <v>1328</v>
      </c>
      <c r="E62" s="269" t="s">
        <v>2349</v>
      </c>
      <c r="F62" s="124">
        <v>374611.21</v>
      </c>
      <c r="G62" s="124">
        <v>1135.7</v>
      </c>
      <c r="H62" s="124">
        <v>67878.259999999995</v>
      </c>
      <c r="I62" s="269">
        <v>380685.45</v>
      </c>
      <c r="J62" s="269">
        <v>259726.71</v>
      </c>
      <c r="M62" s="125">
        <v>3000</v>
      </c>
      <c r="N62" s="125">
        <v>25128.04</v>
      </c>
      <c r="P62" s="125">
        <v>497.3</v>
      </c>
      <c r="R62" s="269">
        <v>-257756.54</v>
      </c>
      <c r="S62" s="269">
        <v>-631579.38</v>
      </c>
      <c r="T62" s="269">
        <v>2114448.44</v>
      </c>
      <c r="W62" s="98">
        <v>335069.21000000002</v>
      </c>
      <c r="X62" s="98">
        <v>190900</v>
      </c>
      <c r="Y62" s="98">
        <v>693.88</v>
      </c>
      <c r="Z62" s="98">
        <v>568802</v>
      </c>
      <c r="AB62" s="98">
        <v>79200</v>
      </c>
      <c r="AC62" s="126">
        <v>658002</v>
      </c>
      <c r="AF62" s="126">
        <v>520121.94</v>
      </c>
      <c r="AG62" s="126">
        <v>129094.68</v>
      </c>
      <c r="AL62" s="101">
        <f t="shared" si="1"/>
        <v>443625.17000000004</v>
      </c>
      <c r="AM62" s="37">
        <f t="shared" si="2"/>
        <v>28625.34</v>
      </c>
      <c r="AN62" s="26">
        <f t="shared" si="3"/>
        <v>414999.83</v>
      </c>
      <c r="AO62" s="17">
        <f t="shared" si="4"/>
        <v>1174665.0899999999</v>
      </c>
      <c r="AP62" s="19">
        <f t="shared" si="5"/>
        <v>1307218.6199999999</v>
      </c>
      <c r="AQ62" s="32">
        <f t="shared" si="6"/>
        <v>-132553.53000000003</v>
      </c>
    </row>
    <row r="63" spans="1:43" x14ac:dyDescent="0.2">
      <c r="A63" t="s">
        <v>552</v>
      </c>
      <c r="B63" t="s">
        <v>553</v>
      </c>
      <c r="C63" s="95">
        <v>1433</v>
      </c>
      <c r="D63" s="74" t="s">
        <v>1329</v>
      </c>
      <c r="E63" s="269" t="s">
        <v>2352</v>
      </c>
      <c r="F63" s="124">
        <v>239667.09</v>
      </c>
      <c r="G63" s="124">
        <v>0</v>
      </c>
      <c r="H63" s="124">
        <v>35508.589999999997</v>
      </c>
      <c r="I63" s="269">
        <v>1838331.83</v>
      </c>
      <c r="J63" s="269">
        <v>56999.22</v>
      </c>
      <c r="N63" s="125">
        <v>40790</v>
      </c>
      <c r="P63" s="125">
        <v>196.26</v>
      </c>
      <c r="S63" s="269">
        <v>-626187.4</v>
      </c>
      <c r="T63" s="269">
        <v>2791483.6</v>
      </c>
      <c r="W63" s="98">
        <v>304989</v>
      </c>
      <c r="X63" s="98">
        <v>127000</v>
      </c>
      <c r="Y63" s="98">
        <v>264.86</v>
      </c>
      <c r="Z63" s="98">
        <v>834379.56</v>
      </c>
      <c r="AB63" s="98">
        <v>70200</v>
      </c>
      <c r="AC63" s="126">
        <v>983644.56</v>
      </c>
      <c r="AE63" s="126">
        <v>3360</v>
      </c>
      <c r="AF63" s="126">
        <v>278119.87</v>
      </c>
      <c r="AG63" s="126">
        <v>98547.72</v>
      </c>
      <c r="AL63" s="101">
        <f t="shared" si="1"/>
        <v>275175.67999999999</v>
      </c>
      <c r="AM63" s="37">
        <f t="shared" si="2"/>
        <v>40986.26</v>
      </c>
      <c r="AN63" s="26">
        <f t="shared" si="3"/>
        <v>234189.41999999998</v>
      </c>
      <c r="AO63" s="17">
        <f t="shared" si="4"/>
        <v>1336833.42</v>
      </c>
      <c r="AP63" s="19">
        <f t="shared" si="5"/>
        <v>1363672.1500000001</v>
      </c>
      <c r="AQ63" s="32">
        <f t="shared" si="6"/>
        <v>-26838.730000000214</v>
      </c>
    </row>
    <row r="64" spans="1:43" x14ac:dyDescent="0.2">
      <c r="A64" t="s">
        <v>556</v>
      </c>
      <c r="B64" t="s">
        <v>557</v>
      </c>
      <c r="C64" s="95">
        <v>4846</v>
      </c>
      <c r="D64" s="74" t="s">
        <v>1330</v>
      </c>
      <c r="E64" s="269" t="s">
        <v>2265</v>
      </c>
      <c r="F64" s="124">
        <v>312026.59000000003</v>
      </c>
      <c r="G64" s="124">
        <v>0</v>
      </c>
      <c r="H64" s="124">
        <v>178733.7</v>
      </c>
      <c r="I64" s="269">
        <v>388638.61</v>
      </c>
      <c r="J64" s="269">
        <v>40478.910000000003</v>
      </c>
      <c r="N64" s="125">
        <v>46300</v>
      </c>
      <c r="O64" s="125">
        <v>19080</v>
      </c>
      <c r="S64" s="269">
        <v>95736.74</v>
      </c>
      <c r="T64" s="269">
        <v>1683662.57</v>
      </c>
      <c r="W64" s="98">
        <v>388455.96</v>
      </c>
      <c r="Y64" s="98">
        <v>556.11</v>
      </c>
      <c r="Z64" s="98">
        <v>1282406.3999999999</v>
      </c>
      <c r="AB64" s="98">
        <v>198520</v>
      </c>
      <c r="AC64" s="126">
        <v>1496188.4</v>
      </c>
      <c r="AF64" s="126">
        <v>258753.56</v>
      </c>
      <c r="AG64" s="126">
        <v>75378.740000000005</v>
      </c>
      <c r="AL64" s="101">
        <f t="shared" si="1"/>
        <v>490760.29000000004</v>
      </c>
      <c r="AM64" s="37">
        <f t="shared" si="2"/>
        <v>65380</v>
      </c>
      <c r="AN64" s="26">
        <f t="shared" si="3"/>
        <v>425380.29000000004</v>
      </c>
      <c r="AO64" s="17">
        <f t="shared" si="4"/>
        <v>1869938.47</v>
      </c>
      <c r="AP64" s="19">
        <f t="shared" si="5"/>
        <v>1830320.7</v>
      </c>
      <c r="AQ64" s="32">
        <f t="shared" si="6"/>
        <v>39617.770000000019</v>
      </c>
    </row>
    <row r="65" spans="1:43" x14ac:dyDescent="0.2">
      <c r="A65" t="s">
        <v>556</v>
      </c>
      <c r="B65" t="s">
        <v>557</v>
      </c>
      <c r="C65" s="95">
        <v>2013</v>
      </c>
      <c r="D65" s="74" t="s">
        <v>1331</v>
      </c>
      <c r="E65" s="269" t="s">
        <v>2266</v>
      </c>
      <c r="F65" s="124">
        <v>390220.69</v>
      </c>
      <c r="G65" s="124">
        <v>0</v>
      </c>
      <c r="H65" s="124">
        <v>44287.67</v>
      </c>
      <c r="I65" s="269">
        <v>47072.15</v>
      </c>
      <c r="J65" s="269">
        <v>319110.7</v>
      </c>
      <c r="N65" s="125">
        <v>6300</v>
      </c>
      <c r="P65" s="125">
        <v>89.72</v>
      </c>
      <c r="S65" s="269">
        <v>-404824.59</v>
      </c>
      <c r="T65" s="269">
        <v>1188971.67</v>
      </c>
      <c r="W65" s="98">
        <v>681781.82</v>
      </c>
      <c r="Y65" s="98">
        <v>699.55</v>
      </c>
      <c r="Z65" s="98">
        <v>394270</v>
      </c>
      <c r="AC65" s="126">
        <v>598430</v>
      </c>
      <c r="AF65" s="126">
        <v>373778.57</v>
      </c>
      <c r="AG65" s="126">
        <v>83397.39</v>
      </c>
      <c r="AL65" s="101">
        <f t="shared" si="1"/>
        <v>434508.36</v>
      </c>
      <c r="AM65" s="37">
        <f t="shared" si="2"/>
        <v>6389.72</v>
      </c>
      <c r="AN65" s="26">
        <f t="shared" si="3"/>
        <v>428118.64</v>
      </c>
      <c r="AO65" s="17">
        <f t="shared" si="4"/>
        <v>1076751.3700000001</v>
      </c>
      <c r="AP65" s="19">
        <f t="shared" si="5"/>
        <v>1055605.96</v>
      </c>
      <c r="AQ65" s="32">
        <f t="shared" si="6"/>
        <v>21145.410000000149</v>
      </c>
    </row>
    <row r="66" spans="1:43" x14ac:dyDescent="0.2">
      <c r="A66" t="s">
        <v>556</v>
      </c>
      <c r="B66" t="s">
        <v>557</v>
      </c>
      <c r="C66" s="95">
        <v>1672</v>
      </c>
      <c r="D66" s="74" t="s">
        <v>1332</v>
      </c>
      <c r="E66" s="269" t="s">
        <v>2267</v>
      </c>
      <c r="F66" s="124">
        <v>490588.38</v>
      </c>
      <c r="G66" s="124">
        <v>0</v>
      </c>
      <c r="H66" s="124">
        <v>85400.48</v>
      </c>
      <c r="I66" s="269">
        <v>717625.51</v>
      </c>
      <c r="J66" s="269">
        <v>271095.65999999997</v>
      </c>
      <c r="N66" s="125">
        <v>9057.7999999999993</v>
      </c>
      <c r="P66" s="125">
        <v>135.80000000000001</v>
      </c>
      <c r="S66" s="269">
        <v>1035704.12</v>
      </c>
      <c r="T66" s="269">
        <v>2121250.9300000002</v>
      </c>
      <c r="V66" s="98">
        <v>2.5</v>
      </c>
      <c r="W66" s="98">
        <v>428682.65</v>
      </c>
      <c r="Y66" s="98">
        <v>1242.47</v>
      </c>
      <c r="Z66" s="98">
        <v>640530</v>
      </c>
      <c r="AB66" s="98">
        <v>188580</v>
      </c>
      <c r="AC66" s="126">
        <v>917326</v>
      </c>
      <c r="AE66" s="126">
        <v>3860</v>
      </c>
      <c r="AF66" s="126">
        <v>312644.03999999998</v>
      </c>
      <c r="AG66" s="126">
        <v>319687.05</v>
      </c>
      <c r="AK66" s="126">
        <v>1219.8</v>
      </c>
      <c r="AL66" s="101">
        <f t="shared" si="1"/>
        <v>575988.86</v>
      </c>
      <c r="AM66" s="37">
        <f t="shared" si="2"/>
        <v>9193.5999999999985</v>
      </c>
      <c r="AN66" s="26">
        <f t="shared" si="3"/>
        <v>566795.26</v>
      </c>
      <c r="AO66" s="17">
        <f t="shared" si="4"/>
        <v>1259037.6200000001</v>
      </c>
      <c r="AP66" s="19">
        <f t="shared" si="5"/>
        <v>1554736.8900000001</v>
      </c>
      <c r="AQ66" s="32">
        <f t="shared" si="6"/>
        <v>-295699.27</v>
      </c>
    </row>
    <row r="67" spans="1:43" x14ac:dyDescent="0.2">
      <c r="A67" t="s">
        <v>556</v>
      </c>
      <c r="B67" t="s">
        <v>557</v>
      </c>
      <c r="C67" s="95">
        <v>4546</v>
      </c>
      <c r="D67" s="74" t="s">
        <v>1333</v>
      </c>
      <c r="E67" s="269" t="s">
        <v>2268</v>
      </c>
      <c r="F67" s="124">
        <v>130352.87</v>
      </c>
      <c r="G67" s="124">
        <v>0</v>
      </c>
      <c r="H67" s="124">
        <v>179857.1</v>
      </c>
      <c r="I67" s="269">
        <v>860589.24</v>
      </c>
      <c r="J67" s="269">
        <v>-15859.83</v>
      </c>
      <c r="M67" s="125">
        <v>60430</v>
      </c>
      <c r="N67" s="125">
        <v>22620</v>
      </c>
      <c r="O67" s="125">
        <v>20450</v>
      </c>
      <c r="P67" s="125">
        <v>305.73</v>
      </c>
      <c r="T67" s="269">
        <v>1374864.38</v>
      </c>
      <c r="W67" s="98">
        <v>624294.37</v>
      </c>
      <c r="Z67" s="98">
        <v>1039082</v>
      </c>
      <c r="AB67" s="98">
        <v>2000</v>
      </c>
      <c r="AC67" s="126">
        <v>1387162</v>
      </c>
      <c r="AD67" s="126">
        <v>7490</v>
      </c>
      <c r="AF67" s="126">
        <v>273854.11</v>
      </c>
      <c r="AG67" s="126">
        <v>82443.039999999994</v>
      </c>
      <c r="AL67" s="101">
        <f t="shared" si="1"/>
        <v>310209.96999999997</v>
      </c>
      <c r="AM67" s="37">
        <f t="shared" si="2"/>
        <v>103805.73</v>
      </c>
      <c r="AN67" s="26">
        <f t="shared" si="3"/>
        <v>206404.24</v>
      </c>
      <c r="AO67" s="17">
        <f t="shared" si="4"/>
        <v>1665376.37</v>
      </c>
      <c r="AP67" s="19">
        <f t="shared" si="5"/>
        <v>1750949.15</v>
      </c>
      <c r="AQ67" s="32">
        <f t="shared" si="6"/>
        <v>-85572.779999999795</v>
      </c>
    </row>
    <row r="68" spans="1:43" x14ac:dyDescent="0.2">
      <c r="A68" t="s">
        <v>556</v>
      </c>
      <c r="B68" t="s">
        <v>557</v>
      </c>
      <c r="C68" s="95">
        <v>3867</v>
      </c>
      <c r="D68" s="74" t="s">
        <v>1334</v>
      </c>
      <c r="E68" s="269" t="s">
        <v>2269</v>
      </c>
      <c r="F68" s="124">
        <v>479393.52</v>
      </c>
      <c r="G68" s="124">
        <v>0</v>
      </c>
      <c r="H68" s="124">
        <v>73941.84</v>
      </c>
      <c r="I68" s="269">
        <v>86553.46</v>
      </c>
      <c r="J68" s="269">
        <v>194723.24</v>
      </c>
      <c r="N68" s="125">
        <v>12300</v>
      </c>
      <c r="S68" s="269">
        <v>386884.69</v>
      </c>
      <c r="T68" s="269">
        <v>2680574.06</v>
      </c>
      <c r="W68" s="98">
        <v>362035.49</v>
      </c>
      <c r="Y68" s="98">
        <v>2714.54</v>
      </c>
      <c r="Z68" s="98">
        <v>1709871.7</v>
      </c>
      <c r="AB68" s="98">
        <v>34500</v>
      </c>
      <c r="AC68" s="126">
        <v>1957374.7</v>
      </c>
      <c r="AF68" s="126">
        <v>315616.61</v>
      </c>
      <c r="AG68" s="126">
        <v>92446.74</v>
      </c>
      <c r="AL68" s="101">
        <f t="shared" si="1"/>
        <v>553335.36</v>
      </c>
      <c r="AM68" s="37">
        <f t="shared" si="2"/>
        <v>12300</v>
      </c>
      <c r="AN68" s="26">
        <f t="shared" si="3"/>
        <v>541035.36</v>
      </c>
      <c r="AO68" s="17">
        <f t="shared" si="4"/>
        <v>2109121.73</v>
      </c>
      <c r="AP68" s="19">
        <f t="shared" si="5"/>
        <v>2365438.0500000003</v>
      </c>
      <c r="AQ68" s="32">
        <f t="shared" si="6"/>
        <v>-256316.3200000003</v>
      </c>
    </row>
    <row r="69" spans="1:43" x14ac:dyDescent="0.2">
      <c r="A69" t="s">
        <v>556</v>
      </c>
      <c r="B69" t="s">
        <v>557</v>
      </c>
      <c r="C69" s="95">
        <v>2282</v>
      </c>
      <c r="D69" s="74" t="s">
        <v>1335</v>
      </c>
      <c r="E69" s="269" t="s">
        <v>2270</v>
      </c>
      <c r="F69" s="124">
        <v>611140.37</v>
      </c>
      <c r="G69" s="124">
        <v>5000</v>
      </c>
      <c r="H69" s="124">
        <v>161603.69</v>
      </c>
      <c r="I69" s="269">
        <v>234282.2</v>
      </c>
      <c r="J69" s="269">
        <v>86185.43</v>
      </c>
      <c r="N69" s="125">
        <v>15800</v>
      </c>
      <c r="P69" s="125">
        <v>2440.48</v>
      </c>
      <c r="Q69" s="269">
        <v>5000</v>
      </c>
      <c r="S69" s="269">
        <v>24.18</v>
      </c>
      <c r="T69" s="269">
        <v>2191965</v>
      </c>
      <c r="W69" s="98">
        <v>569535.62</v>
      </c>
      <c r="X69" s="98">
        <v>68900</v>
      </c>
      <c r="Y69" s="98">
        <v>1223.56</v>
      </c>
      <c r="Z69" s="98">
        <v>660890</v>
      </c>
      <c r="AC69" s="126">
        <v>938560</v>
      </c>
      <c r="AD69" s="126">
        <v>2266</v>
      </c>
      <c r="AF69" s="126">
        <v>220284.27</v>
      </c>
      <c r="AG69" s="126">
        <v>88358.97</v>
      </c>
      <c r="AL69" s="101">
        <f t="shared" ref="AL69:AL132" si="7">SUM(F69:H69)</f>
        <v>777744.06</v>
      </c>
      <c r="AM69" s="37">
        <f t="shared" ref="AM69:AM132" si="8">SUM(M69:P69)</f>
        <v>18240.48</v>
      </c>
      <c r="AN69" s="26">
        <f t="shared" ref="AN69:AN132" si="9">AL69-AM69</f>
        <v>759503.58000000007</v>
      </c>
      <c r="AO69" s="17">
        <f t="shared" ref="AO69:AO132" si="10">SUM(U69:AB69)</f>
        <v>1300549.1800000002</v>
      </c>
      <c r="AP69" s="19">
        <f t="shared" ref="AP69:AP132" si="11">SUM(AC69:AK69)</f>
        <v>1249469.24</v>
      </c>
      <c r="AQ69" s="32">
        <f t="shared" ref="AQ69:AQ132" si="12">AO69-AP69</f>
        <v>51079.940000000177</v>
      </c>
    </row>
    <row r="70" spans="1:43" x14ac:dyDescent="0.2">
      <c r="A70" t="s">
        <v>556</v>
      </c>
      <c r="B70" t="s">
        <v>557</v>
      </c>
      <c r="C70" s="95">
        <v>2718</v>
      </c>
      <c r="D70" s="74" t="s">
        <v>1336</v>
      </c>
      <c r="E70" s="269" t="s">
        <v>2271</v>
      </c>
      <c r="F70" s="124">
        <v>464081.31</v>
      </c>
      <c r="G70" s="124">
        <v>0</v>
      </c>
      <c r="H70" s="124">
        <v>81976.11</v>
      </c>
      <c r="I70" s="269">
        <v>47880.79</v>
      </c>
      <c r="J70" s="269">
        <v>317894.08</v>
      </c>
      <c r="N70" s="125">
        <v>53168.160000000003</v>
      </c>
      <c r="P70" s="125">
        <v>414</v>
      </c>
      <c r="T70" s="269">
        <v>1302561.3500000001</v>
      </c>
      <c r="V70" s="98">
        <v>46.68</v>
      </c>
      <c r="W70" s="98">
        <v>425616.88</v>
      </c>
      <c r="X70" s="98">
        <v>4567.7299999999996</v>
      </c>
      <c r="Z70" s="98">
        <v>911468.5</v>
      </c>
      <c r="AB70" s="98">
        <v>196308</v>
      </c>
      <c r="AC70" s="126">
        <v>1127648.5</v>
      </c>
      <c r="AD70" s="126">
        <v>6000</v>
      </c>
      <c r="AF70" s="126">
        <v>469929.91</v>
      </c>
      <c r="AG70" s="126">
        <v>115267.79</v>
      </c>
      <c r="AK70" s="126">
        <v>1027.49</v>
      </c>
      <c r="AL70" s="101">
        <f t="shared" si="7"/>
        <v>546057.42000000004</v>
      </c>
      <c r="AM70" s="37">
        <f t="shared" si="8"/>
        <v>53582.16</v>
      </c>
      <c r="AN70" s="26">
        <f t="shared" si="9"/>
        <v>492475.26</v>
      </c>
      <c r="AO70" s="17">
        <f t="shared" si="10"/>
        <v>1538007.79</v>
      </c>
      <c r="AP70" s="19">
        <f t="shared" si="11"/>
        <v>1719873.69</v>
      </c>
      <c r="AQ70" s="32">
        <f t="shared" si="12"/>
        <v>-181865.89999999991</v>
      </c>
    </row>
    <row r="71" spans="1:43" x14ac:dyDescent="0.2">
      <c r="A71" t="s">
        <v>556</v>
      </c>
      <c r="B71" t="s">
        <v>557</v>
      </c>
      <c r="C71" s="95">
        <v>4883</v>
      </c>
      <c r="D71" s="74" t="s">
        <v>1337</v>
      </c>
      <c r="E71" s="269" t="s">
        <v>2272</v>
      </c>
      <c r="F71" s="124">
        <v>291409.09000000003</v>
      </c>
      <c r="G71" s="124">
        <v>0</v>
      </c>
      <c r="H71" s="124">
        <v>118055.54</v>
      </c>
      <c r="I71" s="269">
        <v>488859.3</v>
      </c>
      <c r="J71" s="269">
        <v>119150.61</v>
      </c>
      <c r="N71" s="125">
        <v>7157.85</v>
      </c>
      <c r="S71" s="269">
        <v>83400</v>
      </c>
      <c r="T71" s="269">
        <v>1726865.73</v>
      </c>
      <c r="W71" s="98">
        <v>872820.29</v>
      </c>
      <c r="Y71" s="98">
        <v>1310.94</v>
      </c>
      <c r="Z71" s="98">
        <v>812878.6</v>
      </c>
      <c r="AB71" s="98">
        <v>102300</v>
      </c>
      <c r="AC71" s="126">
        <v>1164298.6000000001</v>
      </c>
      <c r="AF71" s="126">
        <v>512439.98</v>
      </c>
      <c r="AG71" s="126">
        <v>115860.28</v>
      </c>
      <c r="AL71" s="101">
        <f t="shared" si="7"/>
        <v>409464.63</v>
      </c>
      <c r="AM71" s="37">
        <f t="shared" si="8"/>
        <v>7157.85</v>
      </c>
      <c r="AN71" s="26">
        <f t="shared" si="9"/>
        <v>402306.78</v>
      </c>
      <c r="AO71" s="17">
        <f t="shared" si="10"/>
        <v>1789309.83</v>
      </c>
      <c r="AP71" s="19">
        <f t="shared" si="11"/>
        <v>1792598.86</v>
      </c>
      <c r="AQ71" s="32">
        <f t="shared" si="12"/>
        <v>-3289.0300000000279</v>
      </c>
    </row>
    <row r="72" spans="1:43" x14ac:dyDescent="0.2">
      <c r="A72" t="s">
        <v>556</v>
      </c>
      <c r="B72" t="s">
        <v>557</v>
      </c>
      <c r="C72" s="95">
        <v>4275</v>
      </c>
      <c r="D72" s="74" t="s">
        <v>1338</v>
      </c>
      <c r="E72" s="269" t="s">
        <v>2273</v>
      </c>
      <c r="F72" s="124">
        <v>404847.35</v>
      </c>
      <c r="G72" s="124">
        <v>0</v>
      </c>
      <c r="H72" s="124">
        <v>143695.85</v>
      </c>
      <c r="I72" s="269">
        <v>387056.66</v>
      </c>
      <c r="J72" s="269">
        <v>175113.18</v>
      </c>
      <c r="S72" s="269">
        <v>212965.4</v>
      </c>
      <c r="T72" s="269">
        <v>1340923.19</v>
      </c>
      <c r="V72" s="98">
        <v>1099.23</v>
      </c>
      <c r="W72" s="98">
        <v>635954.63</v>
      </c>
      <c r="Y72" s="98">
        <v>982.74</v>
      </c>
      <c r="Z72" s="98">
        <v>1138716.3999999999</v>
      </c>
      <c r="AB72" s="98">
        <v>21500</v>
      </c>
      <c r="AC72" s="126">
        <v>1472456.4</v>
      </c>
      <c r="AD72" s="126">
        <v>840</v>
      </c>
      <c r="AF72" s="126">
        <v>270034.42</v>
      </c>
      <c r="AG72" s="126">
        <v>119339.08</v>
      </c>
      <c r="AL72" s="101">
        <f t="shared" si="7"/>
        <v>548543.19999999995</v>
      </c>
      <c r="AM72" s="37">
        <f t="shared" si="8"/>
        <v>0</v>
      </c>
      <c r="AN72" s="26">
        <f t="shared" si="9"/>
        <v>548543.19999999995</v>
      </c>
      <c r="AO72" s="17">
        <f t="shared" si="10"/>
        <v>1798253</v>
      </c>
      <c r="AP72" s="19">
        <f t="shared" si="11"/>
        <v>1862669.9</v>
      </c>
      <c r="AQ72" s="32">
        <f t="shared" si="12"/>
        <v>-64416.899999999907</v>
      </c>
    </row>
    <row r="73" spans="1:43" x14ac:dyDescent="0.2">
      <c r="A73" t="s">
        <v>556</v>
      </c>
      <c r="B73" t="s">
        <v>557</v>
      </c>
      <c r="C73" s="95">
        <v>3121</v>
      </c>
      <c r="D73" s="74" t="s">
        <v>1339</v>
      </c>
      <c r="E73" s="269" t="s">
        <v>2274</v>
      </c>
      <c r="F73" s="124">
        <v>340951.96</v>
      </c>
      <c r="G73" s="124">
        <v>0</v>
      </c>
      <c r="H73" s="124">
        <v>130205.52</v>
      </c>
      <c r="I73" s="269">
        <v>911814.47</v>
      </c>
      <c r="J73" s="269">
        <v>215748.03</v>
      </c>
      <c r="N73" s="125">
        <v>109550</v>
      </c>
      <c r="P73" s="125">
        <v>934.55</v>
      </c>
      <c r="T73" s="269">
        <v>1529202.14</v>
      </c>
      <c r="V73" s="98">
        <v>0</v>
      </c>
      <c r="W73" s="98">
        <v>535172.31999999995</v>
      </c>
      <c r="Y73" s="98">
        <v>1861.78</v>
      </c>
      <c r="Z73" s="98">
        <v>983386.4</v>
      </c>
      <c r="AC73" s="126">
        <v>1288628.3999999999</v>
      </c>
      <c r="AF73" s="126">
        <v>277329.32</v>
      </c>
      <c r="AG73" s="126">
        <v>170068.1</v>
      </c>
      <c r="AL73" s="101">
        <f t="shared" si="7"/>
        <v>471157.48000000004</v>
      </c>
      <c r="AM73" s="37">
        <f t="shared" si="8"/>
        <v>110484.55</v>
      </c>
      <c r="AN73" s="26">
        <f t="shared" si="9"/>
        <v>360672.93000000005</v>
      </c>
      <c r="AO73" s="17">
        <f t="shared" si="10"/>
        <v>1520420.5</v>
      </c>
      <c r="AP73" s="19">
        <f t="shared" si="11"/>
        <v>1736025.82</v>
      </c>
      <c r="AQ73" s="32">
        <f t="shared" si="12"/>
        <v>-215605.32000000007</v>
      </c>
    </row>
    <row r="74" spans="1:43" x14ac:dyDescent="0.2">
      <c r="A74" t="s">
        <v>556</v>
      </c>
      <c r="B74" t="s">
        <v>557</v>
      </c>
      <c r="C74" s="95">
        <v>1601</v>
      </c>
      <c r="D74" s="74" t="s">
        <v>1340</v>
      </c>
      <c r="E74" s="269" t="s">
        <v>2275</v>
      </c>
      <c r="F74" s="124">
        <v>515860.9</v>
      </c>
      <c r="G74" s="124">
        <v>0</v>
      </c>
      <c r="H74" s="124">
        <v>55069.7</v>
      </c>
      <c r="I74" s="269">
        <v>999946.84</v>
      </c>
      <c r="J74" s="269">
        <v>346012.79</v>
      </c>
      <c r="N74" s="125">
        <v>0</v>
      </c>
      <c r="O74" s="125">
        <v>33400</v>
      </c>
      <c r="T74" s="269">
        <v>464694.52</v>
      </c>
      <c r="W74" s="98">
        <v>522229.07</v>
      </c>
      <c r="X74" s="98">
        <v>1600</v>
      </c>
      <c r="Y74" s="98">
        <v>1071.24</v>
      </c>
      <c r="Z74" s="98">
        <v>921386.8</v>
      </c>
      <c r="AC74" s="126">
        <v>895726.8</v>
      </c>
      <c r="AF74" s="126">
        <v>228871.39</v>
      </c>
      <c r="AG74" s="126">
        <v>117428.4</v>
      </c>
      <c r="AL74" s="101">
        <f t="shared" si="7"/>
        <v>570930.6</v>
      </c>
      <c r="AM74" s="37">
        <f t="shared" si="8"/>
        <v>33400</v>
      </c>
      <c r="AN74" s="26">
        <f t="shared" si="9"/>
        <v>537530.6</v>
      </c>
      <c r="AO74" s="17">
        <f t="shared" si="10"/>
        <v>1446287.11</v>
      </c>
      <c r="AP74" s="19">
        <f t="shared" si="11"/>
        <v>1242026.5899999999</v>
      </c>
      <c r="AQ74" s="32">
        <f t="shared" si="12"/>
        <v>204260.52000000025</v>
      </c>
    </row>
    <row r="75" spans="1:43" x14ac:dyDescent="0.2">
      <c r="A75" t="s">
        <v>556</v>
      </c>
      <c r="B75" t="s">
        <v>557</v>
      </c>
      <c r="C75" s="95">
        <v>4298</v>
      </c>
      <c r="D75" s="74" t="s">
        <v>1341</v>
      </c>
      <c r="E75" s="269" t="s">
        <v>2276</v>
      </c>
      <c r="F75" s="124">
        <v>334786.01</v>
      </c>
      <c r="G75" s="124">
        <v>0</v>
      </c>
      <c r="H75" s="124">
        <v>65083.21</v>
      </c>
      <c r="I75" s="269">
        <v>1334623.94</v>
      </c>
      <c r="J75" s="269">
        <v>203659.68</v>
      </c>
      <c r="N75" s="125">
        <v>11150</v>
      </c>
      <c r="S75" s="269">
        <v>347.45</v>
      </c>
      <c r="T75" s="269">
        <v>961521.58</v>
      </c>
      <c r="W75" s="98">
        <v>848781.9</v>
      </c>
      <c r="X75" s="98">
        <v>7200</v>
      </c>
      <c r="Y75" s="98">
        <v>1170.0899999999999</v>
      </c>
      <c r="Z75" s="98">
        <v>723277.2</v>
      </c>
      <c r="AB75" s="98">
        <v>14000</v>
      </c>
      <c r="AC75" s="126">
        <v>1108567.2</v>
      </c>
      <c r="AF75" s="126">
        <v>220197.66</v>
      </c>
      <c r="AG75" s="126">
        <v>242917.23</v>
      </c>
      <c r="AL75" s="101">
        <f t="shared" si="7"/>
        <v>399869.22000000003</v>
      </c>
      <c r="AM75" s="37">
        <f t="shared" si="8"/>
        <v>11150</v>
      </c>
      <c r="AN75" s="26">
        <f t="shared" si="9"/>
        <v>388719.22000000003</v>
      </c>
      <c r="AO75" s="17">
        <f t="shared" si="10"/>
        <v>1594429.19</v>
      </c>
      <c r="AP75" s="19">
        <f t="shared" si="11"/>
        <v>1571682.0899999999</v>
      </c>
      <c r="AQ75" s="32">
        <f t="shared" si="12"/>
        <v>22747.100000000093</v>
      </c>
    </row>
    <row r="76" spans="1:43" x14ac:dyDescent="0.2">
      <c r="A76" t="s">
        <v>556</v>
      </c>
      <c r="B76" t="s">
        <v>557</v>
      </c>
      <c r="C76" s="95">
        <v>4211</v>
      </c>
      <c r="D76" s="74" t="s">
        <v>1342</v>
      </c>
      <c r="E76" s="269" t="s">
        <v>2277</v>
      </c>
      <c r="F76" s="124">
        <v>579670.18000000005</v>
      </c>
      <c r="G76" s="124">
        <v>0</v>
      </c>
      <c r="H76" s="124">
        <v>116320</v>
      </c>
      <c r="I76" s="269">
        <v>1579639.32</v>
      </c>
      <c r="J76" s="269">
        <v>317624.08</v>
      </c>
      <c r="N76" s="125">
        <v>11800</v>
      </c>
      <c r="S76" s="269">
        <v>89937.18</v>
      </c>
      <c r="T76" s="269">
        <v>2317512.06</v>
      </c>
      <c r="W76" s="98">
        <v>713630.35</v>
      </c>
      <c r="Y76" s="98">
        <v>960.32</v>
      </c>
      <c r="Z76" s="98">
        <v>578694.19999999995</v>
      </c>
      <c r="AB76" s="98">
        <v>12000</v>
      </c>
      <c r="AC76" s="126">
        <v>869814.2</v>
      </c>
      <c r="AF76" s="126">
        <v>263906</v>
      </c>
      <c r="AG76" s="126">
        <v>99612.94</v>
      </c>
      <c r="AL76" s="101">
        <f t="shared" si="7"/>
        <v>695990.18</v>
      </c>
      <c r="AM76" s="37">
        <f t="shared" si="8"/>
        <v>11800</v>
      </c>
      <c r="AN76" s="26">
        <f t="shared" si="9"/>
        <v>684190.18</v>
      </c>
      <c r="AO76" s="17">
        <f t="shared" si="10"/>
        <v>1305284.8699999999</v>
      </c>
      <c r="AP76" s="19">
        <f t="shared" si="11"/>
        <v>1233333.1399999999</v>
      </c>
      <c r="AQ76" s="32">
        <f t="shared" si="12"/>
        <v>71951.729999999981</v>
      </c>
    </row>
    <row r="77" spans="1:43" x14ac:dyDescent="0.2">
      <c r="A77" t="s">
        <v>556</v>
      </c>
      <c r="B77" t="s">
        <v>557</v>
      </c>
      <c r="C77" s="95">
        <v>3166</v>
      </c>
      <c r="D77" s="74" t="s">
        <v>1343</v>
      </c>
      <c r="E77" s="269" t="s">
        <v>2278</v>
      </c>
      <c r="F77" s="124">
        <v>432539.57</v>
      </c>
      <c r="G77" s="124">
        <v>0</v>
      </c>
      <c r="H77" s="124">
        <v>73279.91</v>
      </c>
      <c r="I77" s="269">
        <v>885471.94</v>
      </c>
      <c r="J77" s="269">
        <v>287565.40999999997</v>
      </c>
      <c r="N77" s="125">
        <v>6137</v>
      </c>
      <c r="O77" s="125">
        <v>195860</v>
      </c>
      <c r="P77" s="125">
        <v>166000</v>
      </c>
      <c r="S77" s="269">
        <v>11800</v>
      </c>
      <c r="T77" s="269">
        <v>2233839.69</v>
      </c>
      <c r="W77" s="98">
        <v>1012404.67</v>
      </c>
      <c r="Y77" s="98">
        <v>698.47</v>
      </c>
      <c r="Z77" s="98">
        <v>837482</v>
      </c>
      <c r="AB77" s="98">
        <v>125700</v>
      </c>
      <c r="AC77" s="126">
        <v>1158082</v>
      </c>
      <c r="AF77" s="126">
        <v>367546.62</v>
      </c>
      <c r="AG77" s="126">
        <v>120033.01</v>
      </c>
      <c r="AL77" s="101">
        <f t="shared" si="7"/>
        <v>505819.48</v>
      </c>
      <c r="AM77" s="37">
        <f t="shared" si="8"/>
        <v>367997</v>
      </c>
      <c r="AN77" s="26">
        <f t="shared" si="9"/>
        <v>137822.47999999998</v>
      </c>
      <c r="AO77" s="17">
        <f t="shared" si="10"/>
        <v>1976285.1400000001</v>
      </c>
      <c r="AP77" s="19">
        <f t="shared" si="11"/>
        <v>1645661.6300000001</v>
      </c>
      <c r="AQ77" s="32">
        <f t="shared" si="12"/>
        <v>330623.51</v>
      </c>
    </row>
    <row r="78" spans="1:43" x14ac:dyDescent="0.2">
      <c r="A78" t="s">
        <v>556</v>
      </c>
      <c r="B78" t="s">
        <v>557</v>
      </c>
      <c r="C78" s="95">
        <v>2186</v>
      </c>
      <c r="D78" s="74" t="s">
        <v>1344</v>
      </c>
      <c r="E78" s="269" t="s">
        <v>2350</v>
      </c>
      <c r="F78" s="124">
        <v>569830.57999999996</v>
      </c>
      <c r="G78" s="124">
        <v>1635</v>
      </c>
      <c r="H78" s="124">
        <v>110868.28</v>
      </c>
      <c r="I78" s="269">
        <v>377758.38</v>
      </c>
      <c r="J78" s="269">
        <v>514300.41</v>
      </c>
      <c r="P78" s="125">
        <v>1532.73</v>
      </c>
      <c r="S78" s="269">
        <v>44898</v>
      </c>
      <c r="T78" s="269">
        <v>2560558.21</v>
      </c>
      <c r="W78" s="98">
        <v>532276.36</v>
      </c>
      <c r="X78" s="98">
        <v>18675</v>
      </c>
      <c r="Y78" s="98">
        <v>1095.75</v>
      </c>
      <c r="Z78" s="98">
        <v>584782.19999999995</v>
      </c>
      <c r="AC78" s="126">
        <v>790222.2</v>
      </c>
      <c r="AF78" s="126">
        <v>374553.32</v>
      </c>
      <c r="AG78" s="126">
        <v>84370.65</v>
      </c>
      <c r="AK78" s="126">
        <v>17.41</v>
      </c>
      <c r="AL78" s="101">
        <f t="shared" si="7"/>
        <v>682333.86</v>
      </c>
      <c r="AM78" s="37">
        <f t="shared" si="8"/>
        <v>1532.73</v>
      </c>
      <c r="AN78" s="26">
        <f t="shared" si="9"/>
        <v>680801.13</v>
      </c>
      <c r="AO78" s="17">
        <f t="shared" si="10"/>
        <v>1136829.31</v>
      </c>
      <c r="AP78" s="19">
        <f t="shared" si="11"/>
        <v>1249163.5799999998</v>
      </c>
      <c r="AQ78" s="32">
        <f t="shared" si="12"/>
        <v>-112334.26999999979</v>
      </c>
    </row>
    <row r="79" spans="1:43" x14ac:dyDescent="0.2">
      <c r="A79" t="s">
        <v>560</v>
      </c>
      <c r="B79" t="s">
        <v>561</v>
      </c>
      <c r="C79" s="95">
        <v>3311</v>
      </c>
      <c r="D79" s="74" t="s">
        <v>1345</v>
      </c>
      <c r="E79" s="269" t="s">
        <v>2279</v>
      </c>
      <c r="F79" s="124">
        <v>311840.69</v>
      </c>
      <c r="G79" s="124">
        <v>0</v>
      </c>
      <c r="H79" s="124">
        <v>21428</v>
      </c>
      <c r="I79" s="269">
        <v>360182.65</v>
      </c>
      <c r="J79" s="269">
        <v>659933.30000000005</v>
      </c>
      <c r="N79" s="125">
        <v>4691.71</v>
      </c>
      <c r="R79" s="269">
        <v>-58902.06</v>
      </c>
      <c r="S79" s="269">
        <v>-819871.2</v>
      </c>
      <c r="T79" s="269">
        <v>2103024.29</v>
      </c>
      <c r="W79" s="98">
        <v>537035.81000000006</v>
      </c>
      <c r="Y79" s="98">
        <v>312.95</v>
      </c>
      <c r="Z79" s="98">
        <v>1279510</v>
      </c>
      <c r="AC79" s="126">
        <v>1189832</v>
      </c>
      <c r="AE79" s="126">
        <v>14592</v>
      </c>
      <c r="AF79" s="126">
        <v>330837.59999999998</v>
      </c>
      <c r="AG79" s="126">
        <v>144573.32</v>
      </c>
      <c r="AK79" s="126">
        <v>303.94</v>
      </c>
      <c r="AL79" s="101">
        <f t="shared" si="7"/>
        <v>333268.69</v>
      </c>
      <c r="AM79" s="37">
        <f t="shared" si="8"/>
        <v>4691.71</v>
      </c>
      <c r="AN79" s="26">
        <f t="shared" si="9"/>
        <v>328576.98</v>
      </c>
      <c r="AO79" s="17">
        <f t="shared" si="10"/>
        <v>1816858.76</v>
      </c>
      <c r="AP79" s="19">
        <f t="shared" si="11"/>
        <v>1680138.86</v>
      </c>
      <c r="AQ79" s="32">
        <f t="shared" si="12"/>
        <v>136719.89999999991</v>
      </c>
    </row>
    <row r="80" spans="1:43" x14ac:dyDescent="0.2">
      <c r="A80" t="s">
        <v>560</v>
      </c>
      <c r="B80" t="s">
        <v>561</v>
      </c>
      <c r="C80" s="95">
        <v>2139</v>
      </c>
      <c r="D80" s="74" t="s">
        <v>1346</v>
      </c>
      <c r="E80" s="269" t="s">
        <v>2280</v>
      </c>
      <c r="F80" s="124">
        <v>178143.29</v>
      </c>
      <c r="G80" s="124">
        <v>0</v>
      </c>
      <c r="H80" s="124">
        <v>26462.82</v>
      </c>
      <c r="I80" s="269">
        <v>274653.01</v>
      </c>
      <c r="J80" s="269">
        <v>98184.02</v>
      </c>
      <c r="N80" s="125">
        <v>15400</v>
      </c>
      <c r="O80" s="125">
        <v>43200</v>
      </c>
      <c r="R80" s="269">
        <v>-696928.37</v>
      </c>
      <c r="S80" s="269">
        <v>67948.179999999993</v>
      </c>
      <c r="T80" s="269">
        <v>1431387.54</v>
      </c>
      <c r="W80" s="98">
        <v>354926.6</v>
      </c>
      <c r="Y80" s="98">
        <v>373.28</v>
      </c>
      <c r="Z80" s="98">
        <v>894840</v>
      </c>
      <c r="AC80" s="126">
        <v>1009920</v>
      </c>
      <c r="AF80" s="126">
        <v>342595.43</v>
      </c>
      <c r="AG80" s="126">
        <v>171278.39</v>
      </c>
      <c r="AK80" s="126">
        <v>272.27</v>
      </c>
      <c r="AL80" s="101">
        <f t="shared" si="7"/>
        <v>204606.11000000002</v>
      </c>
      <c r="AM80" s="37">
        <f t="shared" si="8"/>
        <v>58600</v>
      </c>
      <c r="AN80" s="26">
        <f t="shared" si="9"/>
        <v>146006.11000000002</v>
      </c>
      <c r="AO80" s="17">
        <f t="shared" si="10"/>
        <v>1250139.8799999999</v>
      </c>
      <c r="AP80" s="19">
        <f t="shared" si="11"/>
        <v>1524066.0899999999</v>
      </c>
      <c r="AQ80" s="32">
        <f t="shared" si="12"/>
        <v>-273926.20999999996</v>
      </c>
    </row>
    <row r="81" spans="1:43" x14ac:dyDescent="0.2">
      <c r="A81" t="s">
        <v>560</v>
      </c>
      <c r="B81" t="s">
        <v>561</v>
      </c>
      <c r="C81" s="95">
        <v>4074</v>
      </c>
      <c r="D81" s="74" t="s">
        <v>1347</v>
      </c>
      <c r="E81" s="269" t="s">
        <v>2281</v>
      </c>
      <c r="F81" s="124">
        <v>528086.42000000004</v>
      </c>
      <c r="G81" s="124">
        <v>0</v>
      </c>
      <c r="H81" s="124">
        <v>30910.87</v>
      </c>
      <c r="I81" s="269">
        <v>502882.11</v>
      </c>
      <c r="J81" s="269">
        <v>770131.2</v>
      </c>
      <c r="N81" s="125">
        <v>74014.48</v>
      </c>
      <c r="P81" s="125">
        <v>2423.96</v>
      </c>
      <c r="R81" s="269">
        <v>-172699.86</v>
      </c>
      <c r="S81" s="269">
        <v>-133174.92000000001</v>
      </c>
      <c r="T81" s="269">
        <v>2015625.01</v>
      </c>
      <c r="V81" s="98">
        <v>159.84</v>
      </c>
      <c r="W81" s="98">
        <v>708174.72</v>
      </c>
      <c r="X81" s="98">
        <v>600</v>
      </c>
      <c r="Z81" s="98">
        <v>1190320</v>
      </c>
      <c r="AB81" s="98">
        <v>97800</v>
      </c>
      <c r="AC81" s="126">
        <v>1508370</v>
      </c>
      <c r="AE81" s="126">
        <v>11596</v>
      </c>
      <c r="AF81" s="126">
        <v>268913.40999999997</v>
      </c>
      <c r="AG81" s="126">
        <v>158398.32999999999</v>
      </c>
      <c r="AK81" s="126">
        <v>547.89</v>
      </c>
      <c r="AL81" s="101">
        <f t="shared" si="7"/>
        <v>558997.29</v>
      </c>
      <c r="AM81" s="37">
        <f t="shared" si="8"/>
        <v>76438.44</v>
      </c>
      <c r="AN81" s="26">
        <f t="shared" si="9"/>
        <v>482558.85000000003</v>
      </c>
      <c r="AO81" s="17">
        <f t="shared" si="10"/>
        <v>1997054.56</v>
      </c>
      <c r="AP81" s="19">
        <f t="shared" si="11"/>
        <v>1947825.63</v>
      </c>
      <c r="AQ81" s="32">
        <f t="shared" si="12"/>
        <v>49228.930000000168</v>
      </c>
    </row>
    <row r="82" spans="1:43" x14ac:dyDescent="0.2">
      <c r="A82" t="s">
        <v>560</v>
      </c>
      <c r="B82" t="s">
        <v>561</v>
      </c>
      <c r="C82" s="95">
        <v>2831</v>
      </c>
      <c r="D82" s="74" t="s">
        <v>1348</v>
      </c>
      <c r="E82" s="269" t="s">
        <v>2282</v>
      </c>
      <c r="F82" s="124">
        <v>240500.51</v>
      </c>
      <c r="G82" s="124">
        <v>0</v>
      </c>
      <c r="H82" s="124">
        <v>36607.629999999997</v>
      </c>
      <c r="I82" s="269">
        <v>470761.84</v>
      </c>
      <c r="J82" s="269">
        <v>328388.05</v>
      </c>
      <c r="N82" s="125">
        <v>10800</v>
      </c>
      <c r="O82" s="125">
        <v>66624</v>
      </c>
      <c r="S82" s="269">
        <v>-180177.09</v>
      </c>
      <c r="T82" s="269">
        <v>1211911.4099999999</v>
      </c>
      <c r="W82" s="98">
        <v>658138.06000000006</v>
      </c>
      <c r="Y82" s="98">
        <v>294.73</v>
      </c>
      <c r="Z82" s="98">
        <v>1111620</v>
      </c>
      <c r="AC82" s="126">
        <v>1356740</v>
      </c>
      <c r="AE82" s="126">
        <v>1200</v>
      </c>
      <c r="AF82" s="126">
        <v>291458.89</v>
      </c>
      <c r="AG82" s="126">
        <v>144500.19</v>
      </c>
      <c r="AL82" s="101">
        <f t="shared" si="7"/>
        <v>277108.14</v>
      </c>
      <c r="AM82" s="37">
        <f t="shared" si="8"/>
        <v>77424</v>
      </c>
      <c r="AN82" s="26">
        <f t="shared" si="9"/>
        <v>199684.14</v>
      </c>
      <c r="AO82" s="17">
        <f t="shared" si="10"/>
        <v>1770052.79</v>
      </c>
      <c r="AP82" s="19">
        <f t="shared" si="11"/>
        <v>1793899.08</v>
      </c>
      <c r="AQ82" s="32">
        <f t="shared" si="12"/>
        <v>-23846.290000000037</v>
      </c>
    </row>
    <row r="83" spans="1:43" x14ac:dyDescent="0.2">
      <c r="A83" t="s">
        <v>560</v>
      </c>
      <c r="B83" t="s">
        <v>561</v>
      </c>
      <c r="C83" s="95">
        <v>2983</v>
      </c>
      <c r="D83" s="74" t="s">
        <v>1349</v>
      </c>
      <c r="E83" s="269" t="s">
        <v>2283</v>
      </c>
      <c r="F83" s="124">
        <v>372213.12</v>
      </c>
      <c r="G83" s="124">
        <v>0</v>
      </c>
      <c r="H83" s="124">
        <v>59199.839999999997</v>
      </c>
      <c r="I83" s="269">
        <v>709325.69</v>
      </c>
      <c r="J83" s="269">
        <v>149521.10999999999</v>
      </c>
      <c r="O83" s="125">
        <v>-59560</v>
      </c>
      <c r="R83" s="269">
        <v>-236855.16</v>
      </c>
      <c r="S83" s="269">
        <v>-355341.05</v>
      </c>
      <c r="T83" s="269">
        <v>1745362.84</v>
      </c>
      <c r="W83" s="98">
        <v>500239.72</v>
      </c>
      <c r="X83" s="98">
        <v>277790</v>
      </c>
      <c r="Y83" s="98">
        <v>665.39</v>
      </c>
      <c r="Z83" s="98">
        <v>1352400</v>
      </c>
      <c r="AB83" s="98">
        <v>910</v>
      </c>
      <c r="AC83" s="126">
        <v>1513680</v>
      </c>
      <c r="AE83" s="126">
        <v>8749</v>
      </c>
      <c r="AF83" s="126">
        <v>296451.90999999997</v>
      </c>
      <c r="AG83" s="126">
        <v>113025.98</v>
      </c>
      <c r="AL83" s="101">
        <f t="shared" si="7"/>
        <v>431412.95999999996</v>
      </c>
      <c r="AM83" s="37">
        <f t="shared" si="8"/>
        <v>-59560</v>
      </c>
      <c r="AN83" s="26">
        <f t="shared" si="9"/>
        <v>490972.95999999996</v>
      </c>
      <c r="AO83" s="17">
        <f t="shared" si="10"/>
        <v>2132005.11</v>
      </c>
      <c r="AP83" s="19">
        <f t="shared" si="11"/>
        <v>1931906.89</v>
      </c>
      <c r="AQ83" s="32">
        <f t="shared" si="12"/>
        <v>200098.21999999997</v>
      </c>
    </row>
    <row r="84" spans="1:43" x14ac:dyDescent="0.2">
      <c r="A84" t="s">
        <v>560</v>
      </c>
      <c r="B84" t="s">
        <v>561</v>
      </c>
      <c r="C84" s="95">
        <v>1867</v>
      </c>
      <c r="D84" s="74" t="s">
        <v>1350</v>
      </c>
      <c r="E84" s="269" t="s">
        <v>2284</v>
      </c>
      <c r="F84" s="124">
        <v>301175.19</v>
      </c>
      <c r="G84" s="124">
        <v>0</v>
      </c>
      <c r="H84" s="124">
        <v>22114.53</v>
      </c>
      <c r="I84" s="269">
        <v>1004607.61</v>
      </c>
      <c r="J84" s="269">
        <v>391436.21</v>
      </c>
      <c r="N84" s="125">
        <v>12460.55</v>
      </c>
      <c r="O84" s="125">
        <v>0</v>
      </c>
      <c r="R84" s="269">
        <v>-348891.95</v>
      </c>
      <c r="T84" s="269">
        <v>1929262.58</v>
      </c>
      <c r="W84" s="98">
        <v>588075.14</v>
      </c>
      <c r="X84" s="98">
        <v>73250</v>
      </c>
      <c r="Y84" s="98">
        <v>519.35</v>
      </c>
      <c r="Z84" s="98">
        <v>993520</v>
      </c>
      <c r="AB84" s="98">
        <v>177176</v>
      </c>
      <c r="AC84" s="126">
        <v>1194680</v>
      </c>
      <c r="AE84" s="126">
        <v>9247</v>
      </c>
      <c r="AF84" s="126">
        <v>337361.46</v>
      </c>
      <c r="AG84" s="126">
        <v>154826.9</v>
      </c>
      <c r="AK84" s="126">
        <v>1209.77</v>
      </c>
      <c r="AL84" s="101">
        <f t="shared" si="7"/>
        <v>323289.71999999997</v>
      </c>
      <c r="AM84" s="37">
        <f t="shared" si="8"/>
        <v>12460.55</v>
      </c>
      <c r="AN84" s="26">
        <f t="shared" si="9"/>
        <v>310829.17</v>
      </c>
      <c r="AO84" s="17">
        <f t="shared" si="10"/>
        <v>1832540.49</v>
      </c>
      <c r="AP84" s="19">
        <f t="shared" si="11"/>
        <v>1697325.13</v>
      </c>
      <c r="AQ84" s="32">
        <f t="shared" si="12"/>
        <v>135215.3600000001</v>
      </c>
    </row>
    <row r="85" spans="1:43" x14ac:dyDescent="0.2">
      <c r="A85" t="s">
        <v>560</v>
      </c>
      <c r="B85" t="s">
        <v>561</v>
      </c>
      <c r="C85" s="95">
        <v>2692</v>
      </c>
      <c r="D85" s="74" t="s">
        <v>1351</v>
      </c>
      <c r="E85" s="269" t="s">
        <v>2285</v>
      </c>
      <c r="F85" s="124">
        <v>492659</v>
      </c>
      <c r="G85" s="124">
        <v>0</v>
      </c>
      <c r="H85" s="124">
        <v>32902.239999999998</v>
      </c>
      <c r="I85" s="269">
        <v>388388.16</v>
      </c>
      <c r="J85" s="269">
        <v>279079.26</v>
      </c>
      <c r="R85" s="269">
        <v>-402225.1</v>
      </c>
      <c r="S85" s="269">
        <v>638.03</v>
      </c>
      <c r="T85" s="269">
        <v>1851699.47</v>
      </c>
      <c r="W85" s="98">
        <v>427242.97</v>
      </c>
      <c r="Y85" s="98">
        <v>1759.54</v>
      </c>
      <c r="Z85" s="98">
        <v>991360</v>
      </c>
      <c r="AC85" s="126">
        <v>1292310</v>
      </c>
      <c r="AE85" s="126">
        <v>7284</v>
      </c>
      <c r="AF85" s="126">
        <v>220149.37</v>
      </c>
      <c r="AG85" s="126">
        <v>150365.46</v>
      </c>
      <c r="AK85" s="126">
        <v>572.41999999999996</v>
      </c>
      <c r="AL85" s="101">
        <f t="shared" si="7"/>
        <v>525561.24</v>
      </c>
      <c r="AM85" s="37">
        <f t="shared" si="8"/>
        <v>0</v>
      </c>
      <c r="AN85" s="26">
        <f t="shared" si="9"/>
        <v>525561.24</v>
      </c>
      <c r="AO85" s="17">
        <f t="shared" si="10"/>
        <v>1420362.51</v>
      </c>
      <c r="AP85" s="19">
        <f t="shared" si="11"/>
        <v>1670681.25</v>
      </c>
      <c r="AQ85" s="32">
        <f t="shared" si="12"/>
        <v>-250318.74</v>
      </c>
    </row>
    <row r="86" spans="1:43" x14ac:dyDescent="0.2">
      <c r="A86" t="s">
        <v>560</v>
      </c>
      <c r="B86" t="s">
        <v>561</v>
      </c>
      <c r="C86" s="95">
        <v>1950</v>
      </c>
      <c r="D86" s="74" t="s">
        <v>1352</v>
      </c>
      <c r="E86" s="269" t="s">
        <v>2286</v>
      </c>
      <c r="F86" s="124">
        <v>394063.79</v>
      </c>
      <c r="G86" s="124">
        <v>0</v>
      </c>
      <c r="H86" s="124">
        <v>51996.89</v>
      </c>
      <c r="I86" s="269">
        <v>616766.31999999995</v>
      </c>
      <c r="J86" s="269">
        <v>155316.01999999999</v>
      </c>
      <c r="S86" s="269">
        <v>-327045.09000000003</v>
      </c>
      <c r="T86" s="269">
        <v>1211766.1200000001</v>
      </c>
      <c r="W86" s="98">
        <v>588601.9</v>
      </c>
      <c r="X86" s="98">
        <v>154940</v>
      </c>
      <c r="Y86" s="98">
        <v>816.94</v>
      </c>
      <c r="Z86" s="98">
        <v>885780</v>
      </c>
      <c r="AB86" s="98">
        <v>204380</v>
      </c>
      <c r="AC86" s="126">
        <v>1279507</v>
      </c>
      <c r="AE86" s="126">
        <v>4400</v>
      </c>
      <c r="AF86" s="126">
        <v>166911.99</v>
      </c>
      <c r="AG86" s="126">
        <v>27080.73</v>
      </c>
      <c r="AK86" s="126">
        <v>291.13</v>
      </c>
      <c r="AL86" s="101">
        <f t="shared" si="7"/>
        <v>446060.68</v>
      </c>
      <c r="AM86" s="37">
        <f t="shared" si="8"/>
        <v>0</v>
      </c>
      <c r="AN86" s="26">
        <f t="shared" si="9"/>
        <v>446060.68</v>
      </c>
      <c r="AO86" s="17">
        <f t="shared" si="10"/>
        <v>1834518.8399999999</v>
      </c>
      <c r="AP86" s="19">
        <f t="shared" si="11"/>
        <v>1478190.8499999999</v>
      </c>
      <c r="AQ86" s="32">
        <f t="shared" si="12"/>
        <v>356327.99</v>
      </c>
    </row>
    <row r="87" spans="1:43" x14ac:dyDescent="0.2">
      <c r="A87" t="s">
        <v>560</v>
      </c>
      <c r="B87" t="s">
        <v>561</v>
      </c>
      <c r="C87" s="95">
        <v>2898</v>
      </c>
      <c r="D87" s="74" t="s">
        <v>1353</v>
      </c>
      <c r="E87" s="269" t="s">
        <v>2287</v>
      </c>
      <c r="F87" s="124">
        <v>479169.47</v>
      </c>
      <c r="G87" s="124">
        <v>0</v>
      </c>
      <c r="H87" s="124">
        <v>29518.25</v>
      </c>
      <c r="I87" s="269">
        <v>91675.199999999997</v>
      </c>
      <c r="J87" s="269">
        <v>437315.21</v>
      </c>
      <c r="N87" s="125">
        <v>3800</v>
      </c>
      <c r="O87" s="125">
        <v>65000</v>
      </c>
      <c r="P87" s="125">
        <v>1576.03</v>
      </c>
      <c r="R87" s="269">
        <v>240790.16</v>
      </c>
      <c r="S87" s="269">
        <v>-32572.99</v>
      </c>
      <c r="T87" s="269">
        <v>907622.82</v>
      </c>
      <c r="W87" s="98">
        <v>629413.15</v>
      </c>
      <c r="Y87" s="98">
        <v>2686.08</v>
      </c>
      <c r="Z87" s="98">
        <v>1204050</v>
      </c>
      <c r="AC87" s="126">
        <v>1357550</v>
      </c>
      <c r="AD87" s="126">
        <v>17988</v>
      </c>
      <c r="AE87" s="126">
        <v>2184</v>
      </c>
      <c r="AF87" s="126">
        <v>535461.13</v>
      </c>
      <c r="AG87" s="126">
        <v>68457.91</v>
      </c>
      <c r="AK87" s="126">
        <v>436.08</v>
      </c>
      <c r="AL87" s="101">
        <f t="shared" si="7"/>
        <v>508687.72</v>
      </c>
      <c r="AM87" s="37">
        <f t="shared" si="8"/>
        <v>70376.03</v>
      </c>
      <c r="AN87" s="26">
        <f t="shared" si="9"/>
        <v>438311.68999999994</v>
      </c>
      <c r="AO87" s="17">
        <f t="shared" si="10"/>
        <v>1836149.23</v>
      </c>
      <c r="AP87" s="19">
        <f t="shared" si="11"/>
        <v>1982077.1199999999</v>
      </c>
      <c r="AQ87" s="32">
        <f t="shared" si="12"/>
        <v>-145927.8899999999</v>
      </c>
    </row>
    <row r="88" spans="1:43" x14ac:dyDescent="0.2">
      <c r="A88" t="s">
        <v>560</v>
      </c>
      <c r="B88" t="s">
        <v>561</v>
      </c>
      <c r="C88" s="95">
        <v>1653</v>
      </c>
      <c r="D88" s="74" t="s">
        <v>1354</v>
      </c>
      <c r="E88" s="269" t="s">
        <v>2357</v>
      </c>
      <c r="F88" s="124">
        <v>238477.61</v>
      </c>
      <c r="G88" s="124">
        <v>0</v>
      </c>
      <c r="H88" s="124">
        <v>12499.32</v>
      </c>
      <c r="I88" s="269">
        <v>768889.92</v>
      </c>
      <c r="J88" s="269">
        <v>116839.39</v>
      </c>
      <c r="N88" s="125">
        <v>22058.63</v>
      </c>
      <c r="O88" s="125">
        <v>125448</v>
      </c>
      <c r="R88" s="269">
        <v>-566780.43000000005</v>
      </c>
      <c r="S88" s="269">
        <v>-10764.92</v>
      </c>
      <c r="T88" s="269">
        <v>1583723.57</v>
      </c>
      <c r="W88" s="98">
        <v>446196.32</v>
      </c>
      <c r="Y88" s="98">
        <v>292.18</v>
      </c>
      <c r="Z88" s="98">
        <v>1156800</v>
      </c>
      <c r="AC88" s="126">
        <v>1324400</v>
      </c>
      <c r="AE88" s="126">
        <v>2738</v>
      </c>
      <c r="AF88" s="126">
        <v>146871.76</v>
      </c>
      <c r="AG88" s="126">
        <v>137481.68</v>
      </c>
      <c r="AI88" s="126">
        <v>5119.38</v>
      </c>
      <c r="AK88" s="126">
        <v>334.29</v>
      </c>
      <c r="AL88" s="101">
        <f t="shared" si="7"/>
        <v>250976.93</v>
      </c>
      <c r="AM88" s="37">
        <f t="shared" si="8"/>
        <v>147506.63</v>
      </c>
      <c r="AN88" s="26">
        <f t="shared" si="9"/>
        <v>103470.29999999999</v>
      </c>
      <c r="AO88" s="17">
        <f t="shared" si="10"/>
        <v>1603288.5</v>
      </c>
      <c r="AP88" s="19">
        <f t="shared" si="11"/>
        <v>1616945.1099999999</v>
      </c>
      <c r="AQ88" s="32">
        <f t="shared" si="12"/>
        <v>-13656.60999999987</v>
      </c>
    </row>
    <row r="89" spans="1:43" x14ac:dyDescent="0.2">
      <c r="A89" t="s">
        <v>564</v>
      </c>
      <c r="B89" t="s">
        <v>565</v>
      </c>
      <c r="C89" s="95">
        <v>3711</v>
      </c>
      <c r="D89" s="74" t="s">
        <v>1355</v>
      </c>
      <c r="E89" s="269" t="s">
        <v>2288</v>
      </c>
      <c r="F89" s="124">
        <v>337936.56</v>
      </c>
      <c r="G89" s="124">
        <v>0</v>
      </c>
      <c r="H89" s="124">
        <v>287816.33</v>
      </c>
      <c r="I89" s="269">
        <v>222993.35</v>
      </c>
      <c r="J89" s="269">
        <v>8</v>
      </c>
      <c r="S89" s="269">
        <v>16686.54</v>
      </c>
      <c r="T89" s="269">
        <v>378263.7</v>
      </c>
      <c r="W89" s="98">
        <v>796626</v>
      </c>
      <c r="X89" s="98">
        <v>256400</v>
      </c>
      <c r="Y89" s="98">
        <v>666.86</v>
      </c>
      <c r="AC89" s="126">
        <v>143293</v>
      </c>
      <c r="AE89" s="126">
        <v>1928</v>
      </c>
      <c r="AF89" s="126">
        <v>334983.59999999998</v>
      </c>
      <c r="AG89" s="126">
        <v>63524.26</v>
      </c>
      <c r="AL89" s="101">
        <f t="shared" si="7"/>
        <v>625752.89</v>
      </c>
      <c r="AM89" s="37">
        <f t="shared" si="8"/>
        <v>0</v>
      </c>
      <c r="AN89" s="26">
        <f t="shared" si="9"/>
        <v>625752.89</v>
      </c>
      <c r="AO89" s="17">
        <f t="shared" si="10"/>
        <v>1053692.8600000001</v>
      </c>
      <c r="AP89" s="19">
        <f t="shared" si="11"/>
        <v>543728.86</v>
      </c>
      <c r="AQ89" s="32">
        <f t="shared" si="12"/>
        <v>509964.00000000012</v>
      </c>
    </row>
    <row r="90" spans="1:43" x14ac:dyDescent="0.2">
      <c r="A90" t="s">
        <v>564</v>
      </c>
      <c r="B90" t="s">
        <v>565</v>
      </c>
      <c r="C90" s="95">
        <v>1437</v>
      </c>
      <c r="D90" s="74" t="s">
        <v>1356</v>
      </c>
      <c r="E90" s="269" t="s">
        <v>2289</v>
      </c>
      <c r="F90" s="124">
        <v>348324.66</v>
      </c>
      <c r="G90" s="124">
        <v>0</v>
      </c>
      <c r="H90" s="124">
        <v>32890.449999999997</v>
      </c>
      <c r="I90" s="269">
        <v>314694.13</v>
      </c>
      <c r="J90" s="269">
        <v>116792.5</v>
      </c>
      <c r="M90" s="125">
        <v>6000</v>
      </c>
      <c r="N90" s="125">
        <v>14720</v>
      </c>
      <c r="S90" s="269">
        <v>1178.08</v>
      </c>
      <c r="T90" s="269">
        <v>646850.12</v>
      </c>
      <c r="W90" s="98">
        <v>483560.79</v>
      </c>
      <c r="X90" s="98">
        <v>97167</v>
      </c>
      <c r="Y90" s="98">
        <v>669.35</v>
      </c>
      <c r="Z90" s="98">
        <v>279392</v>
      </c>
      <c r="AC90" s="126">
        <v>359232</v>
      </c>
      <c r="AF90" s="126">
        <v>187945.5</v>
      </c>
      <c r="AG90" s="126">
        <v>128859.1</v>
      </c>
      <c r="AL90" s="101">
        <f t="shared" si="7"/>
        <v>381215.11</v>
      </c>
      <c r="AM90" s="37">
        <f t="shared" si="8"/>
        <v>20720</v>
      </c>
      <c r="AN90" s="26">
        <f t="shared" si="9"/>
        <v>360495.11</v>
      </c>
      <c r="AO90" s="17">
        <f t="shared" si="10"/>
        <v>860789.14</v>
      </c>
      <c r="AP90" s="19">
        <f t="shared" si="11"/>
        <v>676036.6</v>
      </c>
      <c r="AQ90" s="32">
        <f t="shared" si="12"/>
        <v>184752.54000000004</v>
      </c>
    </row>
    <row r="91" spans="1:43" x14ac:dyDescent="0.2">
      <c r="A91" t="s">
        <v>564</v>
      </c>
      <c r="B91" t="s">
        <v>565</v>
      </c>
      <c r="C91" s="95">
        <v>3388</v>
      </c>
      <c r="D91" s="74" t="s">
        <v>1357</v>
      </c>
      <c r="E91" s="269" t="s">
        <v>2290</v>
      </c>
      <c r="F91" s="124">
        <v>255925.07</v>
      </c>
      <c r="G91" s="124">
        <v>0</v>
      </c>
      <c r="H91" s="124">
        <v>84374.26</v>
      </c>
      <c r="I91" s="269">
        <v>2959890.08</v>
      </c>
      <c r="J91" s="269">
        <v>250717.5</v>
      </c>
      <c r="M91" s="125">
        <v>5000</v>
      </c>
      <c r="N91" s="125">
        <v>6300</v>
      </c>
      <c r="T91" s="269">
        <v>3382854.97</v>
      </c>
      <c r="W91" s="98">
        <v>776263.28</v>
      </c>
      <c r="X91" s="98">
        <v>113200</v>
      </c>
      <c r="Y91" s="98">
        <v>487.57</v>
      </c>
      <c r="Z91" s="98">
        <v>1036934</v>
      </c>
      <c r="AB91" s="98">
        <v>132300</v>
      </c>
      <c r="AC91" s="126">
        <v>1262854</v>
      </c>
      <c r="AF91" s="126">
        <v>293110.40999999997</v>
      </c>
      <c r="AG91" s="126">
        <v>238253.5</v>
      </c>
      <c r="AL91" s="101">
        <f t="shared" si="7"/>
        <v>340299.33</v>
      </c>
      <c r="AM91" s="37">
        <f t="shared" si="8"/>
        <v>11300</v>
      </c>
      <c r="AN91" s="26">
        <f t="shared" si="9"/>
        <v>328999.33</v>
      </c>
      <c r="AO91" s="17">
        <f t="shared" si="10"/>
        <v>2059184.85</v>
      </c>
      <c r="AP91" s="19">
        <f t="shared" si="11"/>
        <v>1794217.91</v>
      </c>
      <c r="AQ91" s="32">
        <f t="shared" si="12"/>
        <v>264966.94000000018</v>
      </c>
    </row>
    <row r="92" spans="1:43" x14ac:dyDescent="0.2">
      <c r="A92" t="s">
        <v>564</v>
      </c>
      <c r="B92" t="s">
        <v>565</v>
      </c>
      <c r="C92" s="95">
        <v>2340</v>
      </c>
      <c r="D92" s="74" t="s">
        <v>1358</v>
      </c>
      <c r="E92" s="269" t="s">
        <v>2291</v>
      </c>
      <c r="F92" s="124">
        <v>346630.49</v>
      </c>
      <c r="G92" s="124">
        <v>0</v>
      </c>
      <c r="H92" s="124">
        <v>171460.2</v>
      </c>
      <c r="I92" s="269">
        <v>460840.98</v>
      </c>
      <c r="J92" s="269">
        <v>216905.87</v>
      </c>
      <c r="M92" s="125">
        <v>5100</v>
      </c>
      <c r="N92" s="125">
        <v>5910</v>
      </c>
      <c r="S92" s="269">
        <v>5661.82</v>
      </c>
      <c r="T92" s="269">
        <v>1045747.78</v>
      </c>
      <c r="W92" s="98">
        <v>625135.91</v>
      </c>
      <c r="X92" s="98">
        <v>35800</v>
      </c>
      <c r="Y92" s="98">
        <v>1420.78</v>
      </c>
      <c r="Z92" s="98">
        <v>711890.5</v>
      </c>
      <c r="AC92" s="126">
        <v>785890.5</v>
      </c>
      <c r="AF92" s="126">
        <v>298746.87</v>
      </c>
      <c r="AG92" s="126">
        <v>104988.88</v>
      </c>
      <c r="AL92" s="101">
        <f t="shared" si="7"/>
        <v>518090.69</v>
      </c>
      <c r="AM92" s="37">
        <f t="shared" si="8"/>
        <v>11010</v>
      </c>
      <c r="AN92" s="26">
        <f t="shared" si="9"/>
        <v>507080.69</v>
      </c>
      <c r="AO92" s="17">
        <f t="shared" si="10"/>
        <v>1374247.19</v>
      </c>
      <c r="AP92" s="19">
        <f t="shared" si="11"/>
        <v>1189626.25</v>
      </c>
      <c r="AQ92" s="32">
        <f t="shared" si="12"/>
        <v>184620.93999999994</v>
      </c>
    </row>
    <row r="93" spans="1:43" x14ac:dyDescent="0.2">
      <c r="A93" t="s">
        <v>564</v>
      </c>
      <c r="B93" t="s">
        <v>565</v>
      </c>
      <c r="C93" s="95">
        <v>2160</v>
      </c>
      <c r="D93" s="74" t="s">
        <v>1359</v>
      </c>
      <c r="E93" s="269" t="s">
        <v>2292</v>
      </c>
      <c r="F93" s="124">
        <v>143544.79999999999</v>
      </c>
      <c r="G93" s="124">
        <v>0</v>
      </c>
      <c r="H93" s="124">
        <v>68854.740000000005</v>
      </c>
      <c r="I93" s="269">
        <v>42276.35</v>
      </c>
      <c r="J93" s="269">
        <v>155642.32999999999</v>
      </c>
      <c r="N93" s="125">
        <v>0</v>
      </c>
      <c r="T93" s="269">
        <v>320699.84999999998</v>
      </c>
      <c r="W93" s="98">
        <v>593761.89</v>
      </c>
      <c r="Z93" s="98">
        <v>1036262</v>
      </c>
      <c r="AC93" s="126">
        <v>1201672</v>
      </c>
      <c r="AF93" s="126">
        <v>221777.76</v>
      </c>
      <c r="AG93" s="126">
        <v>37734.76</v>
      </c>
      <c r="AL93" s="101">
        <f t="shared" si="7"/>
        <v>212399.53999999998</v>
      </c>
      <c r="AM93" s="37">
        <f t="shared" si="8"/>
        <v>0</v>
      </c>
      <c r="AN93" s="26">
        <f t="shared" si="9"/>
        <v>212399.53999999998</v>
      </c>
      <c r="AO93" s="17">
        <f t="shared" si="10"/>
        <v>1630023.8900000001</v>
      </c>
      <c r="AP93" s="19">
        <f t="shared" si="11"/>
        <v>1461184.52</v>
      </c>
      <c r="AQ93" s="32">
        <f t="shared" si="12"/>
        <v>168839.37000000011</v>
      </c>
    </row>
    <row r="94" spans="1:43" x14ac:dyDescent="0.2">
      <c r="A94" t="s">
        <v>564</v>
      </c>
      <c r="B94" t="s">
        <v>565</v>
      </c>
      <c r="C94" s="95">
        <v>1723</v>
      </c>
      <c r="D94" s="74" t="s">
        <v>1360</v>
      </c>
      <c r="E94" s="269" t="s">
        <v>2293</v>
      </c>
      <c r="F94" s="124">
        <v>334898.46999999997</v>
      </c>
      <c r="G94" s="124">
        <v>9125</v>
      </c>
      <c r="H94" s="124">
        <v>23005.33</v>
      </c>
      <c r="I94" s="269">
        <v>702459.14</v>
      </c>
      <c r="J94" s="269">
        <v>9038</v>
      </c>
      <c r="S94" s="269">
        <v>2408.91</v>
      </c>
      <c r="T94" s="269">
        <v>784633.1</v>
      </c>
      <c r="W94" s="98">
        <v>464626.3</v>
      </c>
      <c r="X94" s="98">
        <v>75115</v>
      </c>
      <c r="Y94" s="98">
        <v>743.56</v>
      </c>
      <c r="Z94" s="98">
        <v>492050</v>
      </c>
      <c r="AB94" s="98">
        <v>147294</v>
      </c>
      <c r="AC94" s="126">
        <v>649830</v>
      </c>
      <c r="AF94" s="126">
        <v>134525.25</v>
      </c>
      <c r="AG94" s="126">
        <v>92034.68</v>
      </c>
      <c r="AL94" s="101">
        <f t="shared" si="7"/>
        <v>367028.8</v>
      </c>
      <c r="AM94" s="37">
        <f t="shared" si="8"/>
        <v>0</v>
      </c>
      <c r="AN94" s="26">
        <f t="shared" si="9"/>
        <v>367028.8</v>
      </c>
      <c r="AO94" s="17">
        <f t="shared" si="10"/>
        <v>1179828.8600000001</v>
      </c>
      <c r="AP94" s="19">
        <f t="shared" si="11"/>
        <v>876389.92999999993</v>
      </c>
      <c r="AQ94" s="32">
        <f t="shared" si="12"/>
        <v>303438.93000000017</v>
      </c>
    </row>
    <row r="95" spans="1:43" x14ac:dyDescent="0.2">
      <c r="A95" t="s">
        <v>564</v>
      </c>
      <c r="B95" t="s">
        <v>565</v>
      </c>
      <c r="C95" s="95">
        <v>2675</v>
      </c>
      <c r="D95" s="74" t="s">
        <v>1361</v>
      </c>
      <c r="E95" s="269" t="s">
        <v>2294</v>
      </c>
      <c r="F95" s="124">
        <v>559391.03</v>
      </c>
      <c r="G95" s="124">
        <v>0</v>
      </c>
      <c r="H95" s="124">
        <v>57253.279999999999</v>
      </c>
      <c r="I95" s="269">
        <v>180401.95</v>
      </c>
      <c r="J95" s="269">
        <v>480549.63</v>
      </c>
      <c r="M95" s="125">
        <v>6000</v>
      </c>
      <c r="N95" s="125">
        <v>14450</v>
      </c>
      <c r="P95" s="125">
        <v>0</v>
      </c>
      <c r="T95" s="269">
        <v>573056.03</v>
      </c>
      <c r="V95" s="98">
        <v>2506.9</v>
      </c>
      <c r="W95" s="98">
        <v>1140770.97</v>
      </c>
      <c r="X95" s="98">
        <v>89310</v>
      </c>
      <c r="Z95" s="98">
        <v>1111020</v>
      </c>
      <c r="AB95" s="98">
        <v>143262</v>
      </c>
      <c r="AC95" s="126">
        <v>1202620</v>
      </c>
      <c r="AF95" s="126">
        <v>470061</v>
      </c>
      <c r="AG95" s="126">
        <v>107572.01</v>
      </c>
      <c r="AL95" s="101">
        <f t="shared" si="7"/>
        <v>616644.31000000006</v>
      </c>
      <c r="AM95" s="37">
        <f t="shared" si="8"/>
        <v>20450</v>
      </c>
      <c r="AN95" s="26">
        <f t="shared" si="9"/>
        <v>596194.31000000006</v>
      </c>
      <c r="AO95" s="17">
        <f t="shared" si="10"/>
        <v>2486869.87</v>
      </c>
      <c r="AP95" s="19">
        <f t="shared" si="11"/>
        <v>1780253.01</v>
      </c>
      <c r="AQ95" s="32">
        <f t="shared" si="12"/>
        <v>706616.8600000001</v>
      </c>
    </row>
    <row r="96" spans="1:43" x14ac:dyDescent="0.2">
      <c r="A96" t="s">
        <v>564</v>
      </c>
      <c r="B96" t="s">
        <v>565</v>
      </c>
      <c r="C96" s="95">
        <v>1715</v>
      </c>
      <c r="D96" s="74" t="s">
        <v>1362</v>
      </c>
      <c r="E96" s="269" t="s">
        <v>2295</v>
      </c>
      <c r="F96" s="124">
        <v>245847.85</v>
      </c>
      <c r="G96" s="124">
        <v>0</v>
      </c>
      <c r="H96" s="124">
        <v>159858.72</v>
      </c>
      <c r="I96" s="269">
        <v>1662950.82</v>
      </c>
      <c r="J96" s="269">
        <v>166307.26999999999</v>
      </c>
      <c r="M96" s="125">
        <v>6000</v>
      </c>
      <c r="N96" s="125">
        <v>6300</v>
      </c>
      <c r="S96" s="269">
        <v>2118.79</v>
      </c>
      <c r="T96" s="269">
        <v>1997218.5</v>
      </c>
      <c r="W96" s="98">
        <v>530148.52</v>
      </c>
      <c r="X96" s="98">
        <v>30150</v>
      </c>
      <c r="Y96" s="98">
        <v>720.25</v>
      </c>
      <c r="Z96" s="98">
        <v>713270</v>
      </c>
      <c r="AB96" s="98">
        <v>161532</v>
      </c>
      <c r="AC96" s="126">
        <v>897030</v>
      </c>
      <c r="AF96" s="126">
        <v>174979.26</v>
      </c>
      <c r="AG96" s="126">
        <v>130256.14</v>
      </c>
      <c r="AL96" s="101">
        <f t="shared" si="7"/>
        <v>405706.57</v>
      </c>
      <c r="AM96" s="37">
        <f t="shared" si="8"/>
        <v>12300</v>
      </c>
      <c r="AN96" s="26">
        <f t="shared" si="9"/>
        <v>393406.57</v>
      </c>
      <c r="AO96" s="17">
        <f t="shared" si="10"/>
        <v>1435820.77</v>
      </c>
      <c r="AP96" s="19">
        <f t="shared" si="11"/>
        <v>1202265.3999999999</v>
      </c>
      <c r="AQ96" s="32">
        <f t="shared" si="12"/>
        <v>233555.37000000011</v>
      </c>
    </row>
    <row r="97" spans="1:43" x14ac:dyDescent="0.2">
      <c r="A97" t="s">
        <v>564</v>
      </c>
      <c r="B97" t="s">
        <v>565</v>
      </c>
      <c r="C97" s="95">
        <v>3187</v>
      </c>
      <c r="D97" s="74" t="s">
        <v>1363</v>
      </c>
      <c r="E97" s="269" t="s">
        <v>2296</v>
      </c>
      <c r="F97" s="124">
        <v>234256.32</v>
      </c>
      <c r="G97" s="124">
        <v>0</v>
      </c>
      <c r="H97" s="124">
        <v>54853.47</v>
      </c>
      <c r="I97" s="269">
        <v>222481.12</v>
      </c>
      <c r="J97" s="269">
        <v>156140.06</v>
      </c>
      <c r="M97" s="125">
        <v>5800</v>
      </c>
      <c r="N97" s="125">
        <v>3300</v>
      </c>
      <c r="S97" s="269">
        <v>4633.1899999999996</v>
      </c>
      <c r="T97" s="269">
        <v>569833.9</v>
      </c>
      <c r="W97" s="98">
        <v>577547.43999999994</v>
      </c>
      <c r="X97" s="98">
        <v>62010</v>
      </c>
      <c r="Y97" s="98">
        <v>662.34</v>
      </c>
      <c r="Z97" s="98">
        <v>973051.1</v>
      </c>
      <c r="AB97" s="98">
        <v>132300</v>
      </c>
      <c r="AC97" s="126">
        <v>1194461.1000000001</v>
      </c>
      <c r="AF97" s="126">
        <v>345170.81</v>
      </c>
      <c r="AG97" s="126">
        <v>47381.09</v>
      </c>
      <c r="AL97" s="101">
        <f t="shared" si="7"/>
        <v>289109.79000000004</v>
      </c>
      <c r="AM97" s="37">
        <f t="shared" si="8"/>
        <v>9100</v>
      </c>
      <c r="AN97" s="26">
        <f t="shared" si="9"/>
        <v>280009.79000000004</v>
      </c>
      <c r="AO97" s="17">
        <f t="shared" si="10"/>
        <v>1745570.88</v>
      </c>
      <c r="AP97" s="19">
        <f t="shared" si="11"/>
        <v>1587013.0000000002</v>
      </c>
      <c r="AQ97" s="32">
        <f t="shared" si="12"/>
        <v>158557.87999999966</v>
      </c>
    </row>
    <row r="98" spans="1:43" x14ac:dyDescent="0.2">
      <c r="A98" t="s">
        <v>564</v>
      </c>
      <c r="B98" t="s">
        <v>565</v>
      </c>
      <c r="C98" s="95">
        <v>2867</v>
      </c>
      <c r="D98" s="74" t="s">
        <v>1364</v>
      </c>
      <c r="E98" s="269" t="s">
        <v>2297</v>
      </c>
      <c r="F98" s="124">
        <v>547098.79</v>
      </c>
      <c r="G98" s="124">
        <v>0</v>
      </c>
      <c r="H98" s="124">
        <v>74699.509999999995</v>
      </c>
      <c r="I98" s="269">
        <v>60020.76</v>
      </c>
      <c r="J98" s="269">
        <v>532864.71</v>
      </c>
      <c r="M98" s="125">
        <v>5800</v>
      </c>
      <c r="N98" s="125">
        <v>5286.78</v>
      </c>
      <c r="P98" s="125">
        <v>108</v>
      </c>
      <c r="S98" s="269">
        <v>13216</v>
      </c>
      <c r="T98" s="269">
        <v>528870.26</v>
      </c>
      <c r="W98" s="98">
        <v>703162.78</v>
      </c>
      <c r="X98" s="98">
        <v>442200</v>
      </c>
      <c r="Y98" s="98">
        <v>596.88</v>
      </c>
      <c r="Z98" s="98">
        <v>904570</v>
      </c>
      <c r="AB98" s="98">
        <v>56000</v>
      </c>
      <c r="AC98" s="126">
        <v>1112034</v>
      </c>
      <c r="AF98" s="126">
        <v>274972.93</v>
      </c>
      <c r="AL98" s="101">
        <f t="shared" si="7"/>
        <v>621798.30000000005</v>
      </c>
      <c r="AM98" s="37">
        <f t="shared" si="8"/>
        <v>11194.779999999999</v>
      </c>
      <c r="AN98" s="26">
        <f t="shared" si="9"/>
        <v>610603.52000000002</v>
      </c>
      <c r="AO98" s="17">
        <f t="shared" si="10"/>
        <v>2106529.66</v>
      </c>
      <c r="AP98" s="19">
        <f t="shared" si="11"/>
        <v>1387006.93</v>
      </c>
      <c r="AQ98" s="32">
        <f t="shared" si="12"/>
        <v>719522.73000000021</v>
      </c>
    </row>
    <row r="99" spans="1:43" x14ac:dyDescent="0.2">
      <c r="A99" t="s">
        <v>564</v>
      </c>
      <c r="B99" t="s">
        <v>565</v>
      </c>
      <c r="C99" s="95">
        <v>3076</v>
      </c>
      <c r="D99" s="74" t="s">
        <v>1365</v>
      </c>
      <c r="E99" s="269" t="s">
        <v>2298</v>
      </c>
      <c r="F99" s="124">
        <v>411157.61</v>
      </c>
      <c r="G99" s="124">
        <v>0</v>
      </c>
      <c r="H99" s="124">
        <v>307047.96000000002</v>
      </c>
      <c r="I99" s="269">
        <v>25073.58</v>
      </c>
      <c r="J99" s="269">
        <v>167751.66</v>
      </c>
      <c r="M99" s="125">
        <v>5500</v>
      </c>
      <c r="N99" s="125">
        <v>6150</v>
      </c>
      <c r="P99" s="125">
        <v>0</v>
      </c>
      <c r="S99" s="269">
        <v>4096.88</v>
      </c>
      <c r="T99" s="269">
        <v>713142.2</v>
      </c>
      <c r="W99" s="98">
        <v>1028867.69</v>
      </c>
      <c r="Y99" s="98">
        <v>993.65</v>
      </c>
      <c r="Z99" s="98">
        <v>931243</v>
      </c>
      <c r="AA99" s="98">
        <v>2</v>
      </c>
      <c r="AB99" s="98">
        <v>132300</v>
      </c>
      <c r="AC99" s="126">
        <v>1193615</v>
      </c>
      <c r="AF99" s="126">
        <v>516639.91</v>
      </c>
      <c r="AG99" s="126">
        <v>88669.7</v>
      </c>
      <c r="AL99" s="101">
        <f t="shared" si="7"/>
        <v>718205.57000000007</v>
      </c>
      <c r="AM99" s="37">
        <f t="shared" si="8"/>
        <v>11650</v>
      </c>
      <c r="AN99" s="26">
        <f t="shared" si="9"/>
        <v>706555.57000000007</v>
      </c>
      <c r="AO99" s="17">
        <f t="shared" si="10"/>
        <v>2093406.3399999999</v>
      </c>
      <c r="AP99" s="19">
        <f t="shared" si="11"/>
        <v>1798924.6099999999</v>
      </c>
      <c r="AQ99" s="32">
        <f t="shared" si="12"/>
        <v>294481.73</v>
      </c>
    </row>
    <row r="100" spans="1:43" x14ac:dyDescent="0.2">
      <c r="A100" t="s">
        <v>564</v>
      </c>
      <c r="B100" t="s">
        <v>565</v>
      </c>
      <c r="C100" s="95">
        <v>2086</v>
      </c>
      <c r="D100" s="74" t="s">
        <v>1366</v>
      </c>
      <c r="E100" s="269" t="s">
        <v>2299</v>
      </c>
      <c r="F100" s="124">
        <v>271726.15000000002</v>
      </c>
      <c r="G100" s="124">
        <v>0</v>
      </c>
      <c r="H100" s="124">
        <v>44593.07</v>
      </c>
      <c r="I100" s="269">
        <v>391851.25</v>
      </c>
      <c r="J100" s="269">
        <v>212476.04</v>
      </c>
      <c r="M100" s="125">
        <v>6000</v>
      </c>
      <c r="N100" s="125">
        <v>22140</v>
      </c>
      <c r="S100" s="269">
        <v>8923.52</v>
      </c>
      <c r="T100" s="269">
        <v>673323.61</v>
      </c>
      <c r="W100" s="98">
        <v>814540.26</v>
      </c>
      <c r="Y100" s="98">
        <v>820.68</v>
      </c>
      <c r="Z100" s="98">
        <v>920270</v>
      </c>
      <c r="AC100" s="126">
        <v>1073390</v>
      </c>
      <c r="AF100" s="126">
        <v>160425.09</v>
      </c>
      <c r="AG100" s="126">
        <v>110515.47</v>
      </c>
      <c r="AL100" s="101">
        <f t="shared" si="7"/>
        <v>316319.22000000003</v>
      </c>
      <c r="AM100" s="37">
        <f t="shared" si="8"/>
        <v>28140</v>
      </c>
      <c r="AN100" s="26">
        <f t="shared" si="9"/>
        <v>288179.22000000003</v>
      </c>
      <c r="AO100" s="17">
        <f t="shared" si="10"/>
        <v>1735630.94</v>
      </c>
      <c r="AP100" s="19">
        <f t="shared" si="11"/>
        <v>1344330.56</v>
      </c>
      <c r="AQ100" s="32">
        <f t="shared" si="12"/>
        <v>391300.37999999989</v>
      </c>
    </row>
    <row r="101" spans="1:43" x14ac:dyDescent="0.2">
      <c r="A101" t="s">
        <v>564</v>
      </c>
      <c r="B101" t="s">
        <v>565</v>
      </c>
      <c r="C101" s="95">
        <v>1893</v>
      </c>
      <c r="D101" s="74" t="s">
        <v>1367</v>
      </c>
      <c r="E101" s="269" t="s">
        <v>2300</v>
      </c>
      <c r="F101" s="124">
        <v>290198.74</v>
      </c>
      <c r="G101" s="124">
        <v>0</v>
      </c>
      <c r="H101" s="124">
        <v>758767.69</v>
      </c>
      <c r="I101" s="269">
        <v>3</v>
      </c>
      <c r="J101" s="269">
        <v>343891.09</v>
      </c>
      <c r="M101" s="125">
        <v>5500</v>
      </c>
      <c r="N101" s="125">
        <v>6300</v>
      </c>
      <c r="P101" s="125">
        <v>280</v>
      </c>
      <c r="S101" s="269">
        <v>680.33</v>
      </c>
      <c r="T101" s="269">
        <v>1404582.07</v>
      </c>
      <c r="V101" s="98">
        <v>1164.3</v>
      </c>
      <c r="W101" s="98">
        <v>683584.91</v>
      </c>
      <c r="Z101" s="98">
        <v>981810</v>
      </c>
      <c r="AC101" s="126">
        <v>1041348</v>
      </c>
      <c r="AF101" s="126">
        <v>492030.7</v>
      </c>
      <c r="AG101" s="126">
        <v>41673.39</v>
      </c>
      <c r="AL101" s="101">
        <f t="shared" si="7"/>
        <v>1048966.43</v>
      </c>
      <c r="AM101" s="37">
        <f t="shared" si="8"/>
        <v>12080</v>
      </c>
      <c r="AN101" s="26">
        <f t="shared" si="9"/>
        <v>1036886.4299999999</v>
      </c>
      <c r="AO101" s="17">
        <f t="shared" si="10"/>
        <v>1666559.21</v>
      </c>
      <c r="AP101" s="19">
        <f t="shared" si="11"/>
        <v>1575052.0899999999</v>
      </c>
      <c r="AQ101" s="32">
        <f t="shared" si="12"/>
        <v>91507.120000000112</v>
      </c>
    </row>
    <row r="102" spans="1:43" x14ac:dyDescent="0.2">
      <c r="A102" t="s">
        <v>564</v>
      </c>
      <c r="B102" t="s">
        <v>565</v>
      </c>
      <c r="C102" s="95">
        <v>2677</v>
      </c>
      <c r="D102" s="74" t="s">
        <v>1368</v>
      </c>
      <c r="E102" s="269" t="s">
        <v>2301</v>
      </c>
      <c r="F102" s="124">
        <v>293959.84999999998</v>
      </c>
      <c r="G102" s="124">
        <v>0</v>
      </c>
      <c r="H102" s="124">
        <v>100667.47</v>
      </c>
      <c r="I102" s="269">
        <v>338973.53</v>
      </c>
      <c r="J102" s="269">
        <v>161197.89000000001</v>
      </c>
      <c r="N102" s="125">
        <v>4320</v>
      </c>
      <c r="R102" s="269">
        <v>-368974.66</v>
      </c>
      <c r="S102" s="269">
        <v>222353.05</v>
      </c>
      <c r="T102" s="269">
        <v>852142.64</v>
      </c>
      <c r="W102" s="98">
        <v>623796.93999999994</v>
      </c>
      <c r="X102" s="98">
        <v>130000</v>
      </c>
      <c r="Y102" s="98">
        <v>1219.68</v>
      </c>
      <c r="Z102" s="98">
        <v>1111920</v>
      </c>
      <c r="AC102" s="126">
        <v>1270370</v>
      </c>
      <c r="AF102" s="126">
        <v>306385.18</v>
      </c>
      <c r="AG102" s="126">
        <v>59534.93</v>
      </c>
      <c r="AL102" s="101">
        <f t="shared" si="7"/>
        <v>394627.31999999995</v>
      </c>
      <c r="AM102" s="37">
        <f t="shared" si="8"/>
        <v>4320</v>
      </c>
      <c r="AN102" s="26">
        <f t="shared" si="9"/>
        <v>390307.31999999995</v>
      </c>
      <c r="AO102" s="17">
        <f t="shared" si="10"/>
        <v>1866936.62</v>
      </c>
      <c r="AP102" s="19">
        <f t="shared" si="11"/>
        <v>1636290.1099999999</v>
      </c>
      <c r="AQ102" s="32">
        <f t="shared" si="12"/>
        <v>230646.51000000024</v>
      </c>
    </row>
    <row r="103" spans="1:43" x14ac:dyDescent="0.2">
      <c r="A103" t="s">
        <v>564</v>
      </c>
      <c r="B103" t="s">
        <v>565</v>
      </c>
      <c r="C103" s="95">
        <v>2827</v>
      </c>
      <c r="D103" s="74" t="s">
        <v>1369</v>
      </c>
      <c r="E103" s="269" t="s">
        <v>2304</v>
      </c>
      <c r="F103" s="124">
        <v>317663.53000000003</v>
      </c>
      <c r="G103" s="124">
        <v>0</v>
      </c>
      <c r="H103" s="124">
        <v>56615.199999999997</v>
      </c>
      <c r="I103" s="269">
        <v>89418.12</v>
      </c>
      <c r="J103" s="269">
        <v>-45654.35</v>
      </c>
      <c r="M103" s="125">
        <v>5500</v>
      </c>
      <c r="N103" s="125">
        <v>14890</v>
      </c>
      <c r="S103" s="269">
        <v>22861.49</v>
      </c>
      <c r="T103" s="269">
        <v>474645.55</v>
      </c>
      <c r="W103" s="98">
        <v>606247.77</v>
      </c>
      <c r="Y103" s="98">
        <v>1780.25</v>
      </c>
      <c r="Z103" s="98">
        <v>1130662.2</v>
      </c>
      <c r="AC103" s="126">
        <v>1199382.2</v>
      </c>
      <c r="AF103" s="126">
        <v>200526.15</v>
      </c>
      <c r="AG103" s="126">
        <v>143451.41</v>
      </c>
      <c r="AL103" s="101">
        <f t="shared" si="7"/>
        <v>374278.73000000004</v>
      </c>
      <c r="AM103" s="37">
        <f t="shared" si="8"/>
        <v>20390</v>
      </c>
      <c r="AN103" s="26">
        <f t="shared" si="9"/>
        <v>353888.73000000004</v>
      </c>
      <c r="AO103" s="17">
        <f t="shared" si="10"/>
        <v>1738690.22</v>
      </c>
      <c r="AP103" s="19">
        <f t="shared" si="11"/>
        <v>1543359.7599999998</v>
      </c>
      <c r="AQ103" s="32">
        <f t="shared" si="12"/>
        <v>195330.4600000002</v>
      </c>
    </row>
    <row r="104" spans="1:43" x14ac:dyDescent="0.2">
      <c r="A104" t="s">
        <v>564</v>
      </c>
      <c r="B104" t="s">
        <v>565</v>
      </c>
      <c r="C104" s="95">
        <v>3372</v>
      </c>
      <c r="D104" s="74" t="s">
        <v>1370</v>
      </c>
      <c r="E104" s="269" t="s">
        <v>2305</v>
      </c>
      <c r="F104" s="124">
        <v>263190.33</v>
      </c>
      <c r="G104" s="124">
        <v>6000</v>
      </c>
      <c r="H104" s="124">
        <v>111467.83</v>
      </c>
      <c r="I104" s="269">
        <v>221893.04</v>
      </c>
      <c r="J104" s="269">
        <v>274069.64</v>
      </c>
      <c r="M104" s="125">
        <v>5000</v>
      </c>
      <c r="N104" s="125">
        <v>6240</v>
      </c>
      <c r="S104" s="269">
        <v>7886.1</v>
      </c>
      <c r="T104" s="269">
        <v>1172968.6100000001</v>
      </c>
      <c r="W104" s="98">
        <v>637068.97</v>
      </c>
      <c r="X104" s="98">
        <v>27000</v>
      </c>
      <c r="Y104" s="98">
        <v>1054.3</v>
      </c>
      <c r="Z104" s="98">
        <v>836450</v>
      </c>
      <c r="AB104" s="98">
        <v>132300</v>
      </c>
      <c r="AC104" s="126">
        <v>1066418</v>
      </c>
      <c r="AF104" s="126">
        <v>279192.46999999997</v>
      </c>
      <c r="AG104" s="126">
        <v>176014.17</v>
      </c>
      <c r="AK104" s="126">
        <v>772</v>
      </c>
      <c r="AL104" s="101">
        <f t="shared" si="7"/>
        <v>380658.16000000003</v>
      </c>
      <c r="AM104" s="37">
        <f t="shared" si="8"/>
        <v>11240</v>
      </c>
      <c r="AN104" s="26">
        <f t="shared" si="9"/>
        <v>369418.16000000003</v>
      </c>
      <c r="AO104" s="17">
        <f t="shared" si="10"/>
        <v>1633873.27</v>
      </c>
      <c r="AP104" s="19">
        <f t="shared" si="11"/>
        <v>1522396.64</v>
      </c>
      <c r="AQ104" s="32">
        <f t="shared" si="12"/>
        <v>111476.63000000012</v>
      </c>
    </row>
    <row r="105" spans="1:43" x14ac:dyDescent="0.2">
      <c r="A105" t="s">
        <v>564</v>
      </c>
      <c r="B105" t="s">
        <v>565</v>
      </c>
      <c r="C105" s="95">
        <v>1747</v>
      </c>
      <c r="D105" s="74" t="s">
        <v>1371</v>
      </c>
      <c r="E105" s="269" t="s">
        <v>2353</v>
      </c>
      <c r="F105" s="124">
        <v>421017.7</v>
      </c>
      <c r="G105" s="124">
        <v>0</v>
      </c>
      <c r="H105" s="124">
        <v>91183.6</v>
      </c>
      <c r="I105" s="269">
        <v>466922.55</v>
      </c>
      <c r="J105" s="269">
        <v>55746.25</v>
      </c>
      <c r="M105" s="125">
        <v>5700</v>
      </c>
      <c r="N105" s="125">
        <v>3300</v>
      </c>
      <c r="S105" s="269">
        <v>141287.72</v>
      </c>
      <c r="T105" s="269">
        <v>764463.81</v>
      </c>
      <c r="W105" s="98">
        <v>533259.6</v>
      </c>
      <c r="X105" s="98">
        <v>29550</v>
      </c>
      <c r="Y105" s="98">
        <v>1044.1600000000001</v>
      </c>
      <c r="Z105" s="98">
        <v>1114190</v>
      </c>
      <c r="AB105" s="98">
        <v>201096</v>
      </c>
      <c r="AC105" s="126">
        <v>1302901</v>
      </c>
      <c r="AF105" s="126">
        <v>214176.58</v>
      </c>
      <c r="AG105" s="126">
        <v>130356.08</v>
      </c>
      <c r="AL105" s="101">
        <f t="shared" si="7"/>
        <v>512201.30000000005</v>
      </c>
      <c r="AM105" s="37">
        <f t="shared" si="8"/>
        <v>9000</v>
      </c>
      <c r="AN105" s="26">
        <f t="shared" si="9"/>
        <v>503201.30000000005</v>
      </c>
      <c r="AO105" s="17">
        <f t="shared" si="10"/>
        <v>1879139.76</v>
      </c>
      <c r="AP105" s="19">
        <f t="shared" si="11"/>
        <v>1647433.6600000001</v>
      </c>
      <c r="AQ105" s="32">
        <f t="shared" si="12"/>
        <v>231706.09999999986</v>
      </c>
    </row>
    <row r="106" spans="1:43" x14ac:dyDescent="0.2">
      <c r="A106" t="s">
        <v>564</v>
      </c>
      <c r="B106" t="s">
        <v>565</v>
      </c>
      <c r="C106" s="95">
        <v>2607</v>
      </c>
      <c r="D106" s="74" t="s">
        <v>1372</v>
      </c>
      <c r="E106" s="269" t="s">
        <v>2354</v>
      </c>
      <c r="F106" s="124">
        <v>248537.68</v>
      </c>
      <c r="G106" s="124">
        <v>0</v>
      </c>
      <c r="H106" s="124">
        <v>4044.88</v>
      </c>
      <c r="I106" s="269">
        <v>1229238.24</v>
      </c>
      <c r="J106" s="269">
        <v>154143.72</v>
      </c>
      <c r="N106" s="125">
        <v>3300</v>
      </c>
      <c r="S106" s="269">
        <v>18846.7</v>
      </c>
      <c r="T106" s="269">
        <v>1440238.21</v>
      </c>
      <c r="W106" s="98">
        <v>533358</v>
      </c>
      <c r="X106" s="98">
        <v>48318</v>
      </c>
      <c r="Y106" s="98">
        <v>616.04</v>
      </c>
      <c r="Z106" s="98">
        <v>862297</v>
      </c>
      <c r="AC106" s="126">
        <v>994937</v>
      </c>
      <c r="AF106" s="126">
        <v>160838.26999999999</v>
      </c>
      <c r="AG106" s="126">
        <v>103268.16</v>
      </c>
      <c r="AL106" s="101">
        <f t="shared" si="7"/>
        <v>252582.56</v>
      </c>
      <c r="AM106" s="37">
        <f t="shared" si="8"/>
        <v>3300</v>
      </c>
      <c r="AN106" s="26">
        <f t="shared" si="9"/>
        <v>249282.56</v>
      </c>
      <c r="AO106" s="17">
        <f t="shared" si="10"/>
        <v>1444589.04</v>
      </c>
      <c r="AP106" s="19">
        <f t="shared" si="11"/>
        <v>1259043.43</v>
      </c>
      <c r="AQ106" s="32">
        <f t="shared" si="12"/>
        <v>185545.6100000001</v>
      </c>
    </row>
    <row r="107" spans="1:43" x14ac:dyDescent="0.2">
      <c r="A107" t="s">
        <v>564</v>
      </c>
      <c r="B107" t="s">
        <v>565</v>
      </c>
      <c r="C107" s="95">
        <v>2124</v>
      </c>
      <c r="D107" s="74" t="s">
        <v>1373</v>
      </c>
      <c r="E107" s="269" t="s">
        <v>2359</v>
      </c>
      <c r="F107" s="124">
        <v>647201.93999999994</v>
      </c>
      <c r="G107" s="124">
        <v>0</v>
      </c>
      <c r="H107" s="124">
        <v>101652.62</v>
      </c>
      <c r="I107" s="269">
        <v>2293006.86</v>
      </c>
      <c r="J107" s="269">
        <v>105740.23</v>
      </c>
      <c r="M107" s="125">
        <v>5300</v>
      </c>
      <c r="N107" s="125">
        <v>11700</v>
      </c>
      <c r="T107" s="269">
        <v>2616413.23</v>
      </c>
      <c r="W107" s="98">
        <v>644217.38</v>
      </c>
      <c r="X107" s="98">
        <v>19170</v>
      </c>
      <c r="Y107" s="98">
        <v>1497.69</v>
      </c>
      <c r="Z107" s="98">
        <v>687520</v>
      </c>
      <c r="AB107" s="98">
        <v>358974</v>
      </c>
      <c r="AC107" s="126">
        <v>928680</v>
      </c>
      <c r="AF107" s="126">
        <v>226910.65</v>
      </c>
      <c r="AL107" s="101">
        <f t="shared" si="7"/>
        <v>748854.55999999994</v>
      </c>
      <c r="AM107" s="37">
        <f t="shared" si="8"/>
        <v>17000</v>
      </c>
      <c r="AN107" s="26">
        <f t="shared" si="9"/>
        <v>731854.55999999994</v>
      </c>
      <c r="AO107" s="17">
        <f t="shared" si="10"/>
        <v>1711379.0699999998</v>
      </c>
      <c r="AP107" s="19">
        <f t="shared" si="11"/>
        <v>1155590.6499999999</v>
      </c>
      <c r="AQ107" s="32">
        <f t="shared" si="12"/>
        <v>555788.41999999993</v>
      </c>
    </row>
    <row r="108" spans="1:43" x14ac:dyDescent="0.2">
      <c r="A108" t="s">
        <v>568</v>
      </c>
      <c r="B108" t="s">
        <v>569</v>
      </c>
      <c r="C108" s="95">
        <v>2908</v>
      </c>
      <c r="D108" s="74" t="s">
        <v>1374</v>
      </c>
      <c r="E108" s="269" t="s">
        <v>2307</v>
      </c>
      <c r="F108" s="124">
        <v>232077.96</v>
      </c>
      <c r="G108" s="124">
        <v>0</v>
      </c>
      <c r="H108" s="124">
        <v>51330.28</v>
      </c>
      <c r="I108" s="269">
        <v>215642.75</v>
      </c>
      <c r="J108" s="269">
        <v>94844.26</v>
      </c>
      <c r="N108" s="125">
        <v>18600</v>
      </c>
      <c r="S108" s="269">
        <v>-140.84</v>
      </c>
      <c r="T108" s="269">
        <v>2310952.34</v>
      </c>
      <c r="W108" s="98">
        <v>487368.04</v>
      </c>
      <c r="Y108" s="98">
        <v>464.5</v>
      </c>
      <c r="Z108" s="98">
        <v>756490</v>
      </c>
      <c r="AB108" s="98">
        <v>364600</v>
      </c>
      <c r="AC108" s="126">
        <v>957370</v>
      </c>
      <c r="AF108" s="126">
        <v>553980.30000000005</v>
      </c>
      <c r="AG108" s="126">
        <v>74762.720000000001</v>
      </c>
      <c r="AL108" s="101">
        <f t="shared" si="7"/>
        <v>283408.24</v>
      </c>
      <c r="AM108" s="37">
        <f t="shared" si="8"/>
        <v>18600</v>
      </c>
      <c r="AN108" s="26">
        <f t="shared" si="9"/>
        <v>264808.24</v>
      </c>
      <c r="AO108" s="17">
        <f t="shared" si="10"/>
        <v>1608922.54</v>
      </c>
      <c r="AP108" s="19">
        <f t="shared" si="11"/>
        <v>1586113.02</v>
      </c>
      <c r="AQ108" s="32">
        <f t="shared" si="12"/>
        <v>22809.520000000019</v>
      </c>
    </row>
    <row r="109" spans="1:43" x14ac:dyDescent="0.2">
      <c r="A109" t="s">
        <v>568</v>
      </c>
      <c r="B109" t="s">
        <v>569</v>
      </c>
      <c r="C109" s="95">
        <v>2944</v>
      </c>
      <c r="D109" s="74" t="s">
        <v>1375</v>
      </c>
      <c r="E109" s="269" t="s">
        <v>2308</v>
      </c>
      <c r="F109" s="124">
        <v>547754.66</v>
      </c>
      <c r="G109" s="124">
        <v>0</v>
      </c>
      <c r="H109" s="124">
        <v>50960.66</v>
      </c>
      <c r="I109" s="269">
        <v>1572389.51</v>
      </c>
      <c r="J109" s="269">
        <v>115053.4</v>
      </c>
      <c r="N109" s="125">
        <v>15400</v>
      </c>
      <c r="S109" s="269">
        <v>-880.73</v>
      </c>
      <c r="T109" s="269">
        <v>1228203.58</v>
      </c>
      <c r="W109" s="98">
        <v>626053.30000000005</v>
      </c>
      <c r="Y109" s="98">
        <v>1077.73</v>
      </c>
      <c r="Z109" s="98">
        <v>655820</v>
      </c>
      <c r="AB109" s="98">
        <v>58800</v>
      </c>
      <c r="AC109" s="126">
        <v>847474</v>
      </c>
      <c r="AF109" s="126">
        <v>399213.09</v>
      </c>
      <c r="AG109" s="126">
        <v>97015.8</v>
      </c>
      <c r="AL109" s="101">
        <f t="shared" si="7"/>
        <v>598715.32000000007</v>
      </c>
      <c r="AM109" s="37">
        <f t="shared" si="8"/>
        <v>15400</v>
      </c>
      <c r="AN109" s="26">
        <f t="shared" si="9"/>
        <v>583315.32000000007</v>
      </c>
      <c r="AO109" s="17">
        <f t="shared" si="10"/>
        <v>1341751.03</v>
      </c>
      <c r="AP109" s="19">
        <f t="shared" si="11"/>
        <v>1343702.8900000001</v>
      </c>
      <c r="AQ109" s="32">
        <f t="shared" si="12"/>
        <v>-1951.8600000001024</v>
      </c>
    </row>
    <row r="110" spans="1:43" x14ac:dyDescent="0.2">
      <c r="A110" t="s">
        <v>568</v>
      </c>
      <c r="B110" t="s">
        <v>569</v>
      </c>
      <c r="C110" s="95">
        <v>4209</v>
      </c>
      <c r="D110" s="74" t="s">
        <v>1376</v>
      </c>
      <c r="E110" s="269" t="s">
        <v>2309</v>
      </c>
      <c r="F110" s="124">
        <v>182764.54</v>
      </c>
      <c r="G110" s="124">
        <v>886.77</v>
      </c>
      <c r="H110" s="124">
        <v>80133.84</v>
      </c>
      <c r="I110" s="269">
        <v>1530823.23</v>
      </c>
      <c r="J110" s="269">
        <v>81508.2</v>
      </c>
      <c r="N110" s="125">
        <v>24100</v>
      </c>
      <c r="S110" s="269">
        <v>-64.819999999999993</v>
      </c>
      <c r="T110" s="269">
        <v>1322855.6000000001</v>
      </c>
      <c r="W110" s="98">
        <v>754252.9</v>
      </c>
      <c r="Y110" s="98">
        <v>169.59</v>
      </c>
      <c r="Z110" s="98">
        <v>866510</v>
      </c>
      <c r="AB110" s="98">
        <v>81200</v>
      </c>
      <c r="AC110" s="126">
        <v>1097441</v>
      </c>
      <c r="AE110" s="126">
        <v>11027</v>
      </c>
      <c r="AF110" s="126">
        <v>441752.58</v>
      </c>
      <c r="AG110" s="126">
        <v>94445.26</v>
      </c>
      <c r="AL110" s="101">
        <f t="shared" si="7"/>
        <v>263785.15000000002</v>
      </c>
      <c r="AM110" s="37">
        <f t="shared" si="8"/>
        <v>24100</v>
      </c>
      <c r="AN110" s="26">
        <f t="shared" si="9"/>
        <v>239685.15000000002</v>
      </c>
      <c r="AO110" s="17">
        <f t="shared" si="10"/>
        <v>1702132.49</v>
      </c>
      <c r="AP110" s="19">
        <f t="shared" si="11"/>
        <v>1644665.84</v>
      </c>
      <c r="AQ110" s="32">
        <f t="shared" si="12"/>
        <v>57466.649999999907</v>
      </c>
    </row>
    <row r="111" spans="1:43" x14ac:dyDescent="0.2">
      <c r="A111" t="s">
        <v>568</v>
      </c>
      <c r="B111" t="s">
        <v>569</v>
      </c>
      <c r="C111" s="95">
        <v>4669</v>
      </c>
      <c r="D111" s="74" t="s">
        <v>1377</v>
      </c>
      <c r="E111" s="269" t="s">
        <v>2310</v>
      </c>
      <c r="F111" s="124">
        <v>215833.52</v>
      </c>
      <c r="G111" s="124">
        <v>1323.5</v>
      </c>
      <c r="H111" s="124">
        <v>113191.3</v>
      </c>
      <c r="I111" s="269">
        <v>1495464.73</v>
      </c>
      <c r="J111" s="269">
        <v>401708.57</v>
      </c>
      <c r="N111" s="125">
        <v>22969.08</v>
      </c>
      <c r="S111" s="269">
        <v>-365.86</v>
      </c>
      <c r="T111" s="269">
        <v>2235714.37</v>
      </c>
      <c r="W111" s="98">
        <v>770711.09</v>
      </c>
      <c r="X111" s="98">
        <v>100000</v>
      </c>
      <c r="Y111" s="98">
        <v>212.69</v>
      </c>
      <c r="Z111" s="98">
        <v>811496.9</v>
      </c>
      <c r="AB111" s="98">
        <v>137000</v>
      </c>
      <c r="AC111" s="126">
        <v>1002336.9</v>
      </c>
      <c r="AF111" s="126">
        <v>394259.47</v>
      </c>
      <c r="AG111" s="126">
        <v>254542.67</v>
      </c>
      <c r="AL111" s="101">
        <f t="shared" si="7"/>
        <v>330348.32</v>
      </c>
      <c r="AM111" s="37">
        <f t="shared" si="8"/>
        <v>22969.08</v>
      </c>
      <c r="AN111" s="26">
        <f t="shared" si="9"/>
        <v>307379.24</v>
      </c>
      <c r="AO111" s="17">
        <f t="shared" si="10"/>
        <v>1819420.68</v>
      </c>
      <c r="AP111" s="19">
        <f t="shared" si="11"/>
        <v>1651139.04</v>
      </c>
      <c r="AQ111" s="32">
        <f t="shared" si="12"/>
        <v>168281.6399999999</v>
      </c>
    </row>
    <row r="112" spans="1:43" x14ac:dyDescent="0.2">
      <c r="A112" t="s">
        <v>568</v>
      </c>
      <c r="B112" t="s">
        <v>569</v>
      </c>
      <c r="C112" s="95">
        <v>2279</v>
      </c>
      <c r="D112" s="74" t="s">
        <v>1378</v>
      </c>
      <c r="E112" s="269" t="s">
        <v>2311</v>
      </c>
      <c r="F112" s="124">
        <v>190009</v>
      </c>
      <c r="G112" s="124">
        <v>0</v>
      </c>
      <c r="H112" s="124">
        <v>11100.05</v>
      </c>
      <c r="I112" s="269">
        <v>361268.53</v>
      </c>
      <c r="J112" s="269">
        <v>222558.25</v>
      </c>
      <c r="N112" s="125">
        <v>7800</v>
      </c>
      <c r="S112" s="269">
        <v>-700</v>
      </c>
      <c r="T112" s="269">
        <v>1762414.5</v>
      </c>
      <c r="W112" s="98">
        <v>596596.19999999995</v>
      </c>
      <c r="Y112" s="98">
        <v>307.72000000000003</v>
      </c>
      <c r="Z112" s="98">
        <v>609207.19999999995</v>
      </c>
      <c r="AB112" s="98">
        <v>55500</v>
      </c>
      <c r="AC112" s="126">
        <v>786787.2</v>
      </c>
      <c r="AF112" s="126">
        <v>373561.42</v>
      </c>
      <c r="AG112" s="126">
        <v>92915.7</v>
      </c>
      <c r="AL112" s="101">
        <f t="shared" si="7"/>
        <v>201109.05</v>
      </c>
      <c r="AM112" s="37">
        <f t="shared" si="8"/>
        <v>7800</v>
      </c>
      <c r="AN112" s="26">
        <f t="shared" si="9"/>
        <v>193309.05</v>
      </c>
      <c r="AO112" s="17">
        <f t="shared" si="10"/>
        <v>1261611.1199999999</v>
      </c>
      <c r="AP112" s="19">
        <f t="shared" si="11"/>
        <v>1253264.3199999998</v>
      </c>
      <c r="AQ112" s="32">
        <f t="shared" si="12"/>
        <v>8346.8000000000466</v>
      </c>
    </row>
    <row r="113" spans="1:43" x14ac:dyDescent="0.2">
      <c r="A113" t="s">
        <v>568</v>
      </c>
      <c r="B113" t="s">
        <v>569</v>
      </c>
      <c r="C113" s="95">
        <v>723</v>
      </c>
      <c r="D113" s="74" t="s">
        <v>1379</v>
      </c>
      <c r="E113" s="269" t="s">
        <v>2312</v>
      </c>
      <c r="F113" s="124">
        <v>337944.96</v>
      </c>
      <c r="G113" s="124">
        <v>3330.5</v>
      </c>
      <c r="H113" s="124">
        <v>19506.66</v>
      </c>
      <c r="I113" s="269">
        <v>2264975.6800000002</v>
      </c>
      <c r="J113" s="269">
        <v>215840.3</v>
      </c>
      <c r="K113" s="269">
        <v>1</v>
      </c>
      <c r="N113" s="125">
        <v>14200</v>
      </c>
      <c r="P113" s="125">
        <v>1293.47</v>
      </c>
      <c r="S113" s="269">
        <v>-222</v>
      </c>
      <c r="T113" s="269">
        <v>513834.47</v>
      </c>
      <c r="W113" s="98">
        <v>482404.47</v>
      </c>
      <c r="X113" s="98">
        <v>26340</v>
      </c>
      <c r="Y113" s="98">
        <v>670.76</v>
      </c>
      <c r="Z113" s="98">
        <v>598432.80000000005</v>
      </c>
      <c r="AB113" s="98">
        <v>75000</v>
      </c>
      <c r="AC113" s="126">
        <v>791732.8</v>
      </c>
      <c r="AF113" s="126">
        <v>251739.94</v>
      </c>
      <c r="AG113" s="126">
        <v>129199.56</v>
      </c>
      <c r="AL113" s="101">
        <f t="shared" si="7"/>
        <v>360782.12</v>
      </c>
      <c r="AM113" s="37">
        <f t="shared" si="8"/>
        <v>15493.47</v>
      </c>
      <c r="AN113" s="26">
        <f t="shared" si="9"/>
        <v>345288.65</v>
      </c>
      <c r="AO113" s="17">
        <f t="shared" si="10"/>
        <v>1182848.03</v>
      </c>
      <c r="AP113" s="19">
        <f t="shared" si="11"/>
        <v>1172672.3</v>
      </c>
      <c r="AQ113" s="32">
        <f t="shared" si="12"/>
        <v>10175.729999999981</v>
      </c>
    </row>
    <row r="114" spans="1:43" x14ac:dyDescent="0.2">
      <c r="A114" t="s">
        <v>568</v>
      </c>
      <c r="B114" t="s">
        <v>569</v>
      </c>
      <c r="C114" s="95">
        <v>3567</v>
      </c>
      <c r="D114" s="74" t="s">
        <v>1380</v>
      </c>
      <c r="E114" s="269" t="s">
        <v>2313</v>
      </c>
      <c r="F114" s="124">
        <v>146380.28</v>
      </c>
      <c r="G114" s="124">
        <v>4387.8100000000004</v>
      </c>
      <c r="H114" s="124">
        <v>55824.81</v>
      </c>
      <c r="I114" s="269">
        <v>921980.08</v>
      </c>
      <c r="J114" s="269">
        <v>172873.53</v>
      </c>
      <c r="N114" s="125">
        <v>22400</v>
      </c>
      <c r="S114" s="269">
        <v>-90.14</v>
      </c>
      <c r="T114" s="269">
        <v>3774792.24</v>
      </c>
      <c r="W114" s="98">
        <v>781270.11</v>
      </c>
      <c r="X114" s="98">
        <v>47350</v>
      </c>
      <c r="Y114" s="98">
        <v>165.55</v>
      </c>
      <c r="Z114" s="98">
        <v>756838.6</v>
      </c>
      <c r="AB114" s="98">
        <v>209200</v>
      </c>
      <c r="AC114" s="126">
        <v>1028478.6</v>
      </c>
      <c r="AF114" s="126">
        <v>630720.80000000005</v>
      </c>
      <c r="AG114" s="126">
        <v>150280.42000000001</v>
      </c>
      <c r="AL114" s="101">
        <f t="shared" si="7"/>
        <v>206592.9</v>
      </c>
      <c r="AM114" s="37">
        <f t="shared" si="8"/>
        <v>22400</v>
      </c>
      <c r="AN114" s="26">
        <f t="shared" si="9"/>
        <v>184192.9</v>
      </c>
      <c r="AO114" s="17">
        <f t="shared" si="10"/>
        <v>1794824.26</v>
      </c>
      <c r="AP114" s="19">
        <f t="shared" si="11"/>
        <v>1809479.8199999998</v>
      </c>
      <c r="AQ114" s="32">
        <f t="shared" si="12"/>
        <v>-14655.559999999823</v>
      </c>
    </row>
    <row r="115" spans="1:43" x14ac:dyDescent="0.2">
      <c r="A115" t="s">
        <v>568</v>
      </c>
      <c r="B115" t="s">
        <v>569</v>
      </c>
      <c r="C115" s="95">
        <v>2416</v>
      </c>
      <c r="D115" s="74" t="s">
        <v>1381</v>
      </c>
      <c r="E115" s="269" t="s">
        <v>2314</v>
      </c>
      <c r="F115" s="124">
        <v>418092.58</v>
      </c>
      <c r="G115" s="124">
        <v>0</v>
      </c>
      <c r="H115" s="124">
        <v>51029.66</v>
      </c>
      <c r="I115" s="269">
        <v>482586.57</v>
      </c>
      <c r="J115" s="269">
        <v>465658.92</v>
      </c>
      <c r="N115" s="125">
        <v>22450</v>
      </c>
      <c r="S115" s="269">
        <v>-207.48</v>
      </c>
      <c r="T115" s="269">
        <v>1908283.93</v>
      </c>
      <c r="W115" s="98">
        <v>628837.24</v>
      </c>
      <c r="X115" s="98">
        <v>132800</v>
      </c>
      <c r="Y115" s="98">
        <v>555.19000000000005</v>
      </c>
      <c r="Z115" s="98">
        <v>633076.9</v>
      </c>
      <c r="AB115" s="98">
        <v>39300</v>
      </c>
      <c r="AC115" s="126">
        <v>812356.9</v>
      </c>
      <c r="AF115" s="126">
        <v>357610.05</v>
      </c>
      <c r="AG115" s="126">
        <v>152997.14000000001</v>
      </c>
      <c r="AL115" s="101">
        <f t="shared" si="7"/>
        <v>469122.24</v>
      </c>
      <c r="AM115" s="37">
        <f t="shared" si="8"/>
        <v>22450</v>
      </c>
      <c r="AN115" s="26">
        <f t="shared" si="9"/>
        <v>446672.24</v>
      </c>
      <c r="AO115" s="17">
        <f t="shared" si="10"/>
        <v>1434569.33</v>
      </c>
      <c r="AP115" s="19">
        <f t="shared" si="11"/>
        <v>1322964.0899999999</v>
      </c>
      <c r="AQ115" s="32">
        <f t="shared" si="12"/>
        <v>111605.24000000022</v>
      </c>
    </row>
    <row r="116" spans="1:43" x14ac:dyDescent="0.2">
      <c r="A116" t="s">
        <v>568</v>
      </c>
      <c r="B116" t="s">
        <v>569</v>
      </c>
      <c r="C116" s="95">
        <v>1268</v>
      </c>
      <c r="D116" s="74" t="s">
        <v>1382</v>
      </c>
      <c r="E116" s="269" t="s">
        <v>2315</v>
      </c>
      <c r="F116" s="124">
        <v>222305.74</v>
      </c>
      <c r="G116" s="124">
        <v>0</v>
      </c>
      <c r="H116" s="124">
        <v>57397.63</v>
      </c>
      <c r="I116" s="269">
        <v>1207636.2</v>
      </c>
      <c r="J116" s="269">
        <v>358105.48</v>
      </c>
      <c r="N116" s="125">
        <v>14855</v>
      </c>
      <c r="T116" s="269">
        <v>1980426.11</v>
      </c>
      <c r="W116" s="98">
        <v>573058.18000000005</v>
      </c>
      <c r="X116" s="98">
        <v>107200</v>
      </c>
      <c r="Y116" s="98">
        <v>363.03</v>
      </c>
      <c r="Z116" s="98">
        <v>539452.19999999995</v>
      </c>
      <c r="AB116" s="98">
        <v>59000</v>
      </c>
      <c r="AC116" s="126">
        <v>661052.19999999995</v>
      </c>
      <c r="AF116" s="126">
        <v>370691.14</v>
      </c>
      <c r="AG116" s="126">
        <v>130891.89</v>
      </c>
      <c r="AL116" s="101">
        <f t="shared" si="7"/>
        <v>279703.37</v>
      </c>
      <c r="AM116" s="37">
        <f t="shared" si="8"/>
        <v>14855</v>
      </c>
      <c r="AN116" s="26">
        <f t="shared" si="9"/>
        <v>264848.37</v>
      </c>
      <c r="AO116" s="17">
        <f t="shared" si="10"/>
        <v>1279073.4100000001</v>
      </c>
      <c r="AP116" s="19">
        <f t="shared" si="11"/>
        <v>1162635.23</v>
      </c>
      <c r="AQ116" s="32">
        <f t="shared" si="12"/>
        <v>116438.18000000017</v>
      </c>
    </row>
    <row r="117" spans="1:43" x14ac:dyDescent="0.2">
      <c r="A117" t="s">
        <v>568</v>
      </c>
      <c r="B117" t="s">
        <v>569</v>
      </c>
      <c r="C117" s="95">
        <v>3345</v>
      </c>
      <c r="D117" s="74" t="s">
        <v>1383</v>
      </c>
      <c r="E117" s="269" t="s">
        <v>2316</v>
      </c>
      <c r="F117" s="124">
        <v>374045.52</v>
      </c>
      <c r="G117" s="124">
        <v>6087.72</v>
      </c>
      <c r="H117" s="124">
        <v>40646.370000000003</v>
      </c>
      <c r="I117" s="269">
        <v>310153.37</v>
      </c>
      <c r="J117" s="269">
        <v>396454.48</v>
      </c>
      <c r="N117" s="125">
        <v>38000</v>
      </c>
      <c r="S117" s="269">
        <v>336.75</v>
      </c>
      <c r="T117" s="269">
        <v>2133398.12</v>
      </c>
      <c r="W117" s="98">
        <v>853826.23</v>
      </c>
      <c r="X117" s="98">
        <v>20000</v>
      </c>
      <c r="Y117" s="98">
        <v>272.37</v>
      </c>
      <c r="Z117" s="98">
        <v>1267962</v>
      </c>
      <c r="AB117" s="98">
        <v>30200</v>
      </c>
      <c r="AC117" s="126">
        <v>1477162</v>
      </c>
      <c r="AF117" s="126">
        <v>335792.85</v>
      </c>
      <c r="AG117" s="126">
        <v>135105.20000000001</v>
      </c>
      <c r="AL117" s="101">
        <f t="shared" si="7"/>
        <v>420779.61</v>
      </c>
      <c r="AM117" s="37">
        <f t="shared" si="8"/>
        <v>38000</v>
      </c>
      <c r="AN117" s="26">
        <f t="shared" si="9"/>
        <v>382779.61</v>
      </c>
      <c r="AO117" s="17">
        <f t="shared" si="10"/>
        <v>2172260.6</v>
      </c>
      <c r="AP117" s="19">
        <f t="shared" si="11"/>
        <v>1948060.05</v>
      </c>
      <c r="AQ117" s="32">
        <f t="shared" si="12"/>
        <v>224200.55000000005</v>
      </c>
    </row>
    <row r="118" spans="1:43" x14ac:dyDescent="0.2">
      <c r="A118" t="s">
        <v>568</v>
      </c>
      <c r="B118" t="s">
        <v>569</v>
      </c>
      <c r="C118" s="95">
        <v>1431</v>
      </c>
      <c r="D118" s="74" t="s">
        <v>1384</v>
      </c>
      <c r="E118" s="269" t="s">
        <v>2317</v>
      </c>
      <c r="F118" s="124">
        <v>367916.86</v>
      </c>
      <c r="G118" s="124">
        <v>0</v>
      </c>
      <c r="H118" s="124">
        <v>44192.47</v>
      </c>
      <c r="I118" s="269">
        <v>5</v>
      </c>
      <c r="J118" s="269">
        <v>132638.64000000001</v>
      </c>
      <c r="N118" s="125">
        <v>22700</v>
      </c>
      <c r="S118" s="269">
        <v>-698.06</v>
      </c>
      <c r="T118" s="269">
        <v>1945240.49</v>
      </c>
      <c r="W118" s="98">
        <v>741957.75</v>
      </c>
      <c r="X118" s="98">
        <v>121650</v>
      </c>
      <c r="Y118" s="98">
        <v>225.29</v>
      </c>
      <c r="Z118" s="98">
        <v>597168.6</v>
      </c>
      <c r="AB118" s="98">
        <v>71300</v>
      </c>
      <c r="AC118" s="126">
        <v>824568.6</v>
      </c>
      <c r="AE118" s="126">
        <v>820</v>
      </c>
      <c r="AF118" s="126">
        <v>266387.59000000003</v>
      </c>
      <c r="AG118" s="126">
        <v>793099.68</v>
      </c>
      <c r="AL118" s="101">
        <f t="shared" si="7"/>
        <v>412109.32999999996</v>
      </c>
      <c r="AM118" s="37">
        <f t="shared" si="8"/>
        <v>22700</v>
      </c>
      <c r="AN118" s="26">
        <f t="shared" si="9"/>
        <v>389409.32999999996</v>
      </c>
      <c r="AO118" s="17">
        <f t="shared" si="10"/>
        <v>1532301.6400000001</v>
      </c>
      <c r="AP118" s="19">
        <f t="shared" si="11"/>
        <v>1884875.87</v>
      </c>
      <c r="AQ118" s="32">
        <f t="shared" si="12"/>
        <v>-352574.23</v>
      </c>
    </row>
    <row r="119" spans="1:43" x14ac:dyDescent="0.2">
      <c r="A119" t="s">
        <v>568</v>
      </c>
      <c r="B119" t="s">
        <v>569</v>
      </c>
      <c r="C119" s="95">
        <v>2020</v>
      </c>
      <c r="D119" s="74" t="s">
        <v>1385</v>
      </c>
      <c r="E119" s="269" t="s">
        <v>2318</v>
      </c>
      <c r="F119" s="124">
        <v>161394.15</v>
      </c>
      <c r="G119" s="124">
        <v>0</v>
      </c>
      <c r="H119" s="124">
        <v>76521.67</v>
      </c>
      <c r="I119" s="269">
        <v>521089.97</v>
      </c>
      <c r="J119" s="269">
        <v>223521.74</v>
      </c>
      <c r="N119" s="125">
        <v>21800</v>
      </c>
      <c r="S119" s="269">
        <v>9215.35</v>
      </c>
      <c r="T119" s="269">
        <v>2404357.2799999998</v>
      </c>
      <c r="W119" s="98">
        <v>734129.43</v>
      </c>
      <c r="Y119" s="98">
        <v>189.58</v>
      </c>
      <c r="Z119" s="98">
        <v>600340</v>
      </c>
      <c r="AB119" s="98">
        <v>88230</v>
      </c>
      <c r="AC119" s="126">
        <v>809975.29</v>
      </c>
      <c r="AF119" s="126">
        <v>249896.28</v>
      </c>
      <c r="AG119" s="126">
        <v>103794.3</v>
      </c>
      <c r="AL119" s="101">
        <f t="shared" si="7"/>
        <v>237915.82</v>
      </c>
      <c r="AM119" s="37">
        <f t="shared" si="8"/>
        <v>21800</v>
      </c>
      <c r="AN119" s="26">
        <f t="shared" si="9"/>
        <v>216115.82</v>
      </c>
      <c r="AO119" s="17">
        <f t="shared" si="10"/>
        <v>1422889.01</v>
      </c>
      <c r="AP119" s="19">
        <f t="shared" si="11"/>
        <v>1163665.8700000001</v>
      </c>
      <c r="AQ119" s="32">
        <f t="shared" si="12"/>
        <v>259223.1399999999</v>
      </c>
    </row>
    <row r="120" spans="1:43" x14ac:dyDescent="0.2">
      <c r="A120" t="s">
        <v>568</v>
      </c>
      <c r="B120" t="s">
        <v>569</v>
      </c>
      <c r="C120" s="95">
        <v>3005</v>
      </c>
      <c r="D120" s="74" t="s">
        <v>1386</v>
      </c>
      <c r="E120" s="269" t="s">
        <v>2319</v>
      </c>
      <c r="F120" s="124">
        <v>341020.69</v>
      </c>
      <c r="G120" s="124">
        <v>0</v>
      </c>
      <c r="H120" s="124">
        <v>37880.58</v>
      </c>
      <c r="I120" s="269">
        <v>147164.12</v>
      </c>
      <c r="J120" s="269">
        <v>166091.98000000001</v>
      </c>
      <c r="S120" s="269">
        <v>-5654.74</v>
      </c>
      <c r="T120" s="269">
        <v>3154007.83</v>
      </c>
      <c r="W120" s="98">
        <v>648175.37</v>
      </c>
      <c r="Y120" s="98">
        <v>622.36</v>
      </c>
      <c r="Z120" s="98">
        <v>677550</v>
      </c>
      <c r="AB120" s="98">
        <v>48400</v>
      </c>
      <c r="AC120" s="126">
        <v>856030</v>
      </c>
      <c r="AF120" s="126">
        <v>370813.54</v>
      </c>
      <c r="AG120" s="126">
        <v>88969.82</v>
      </c>
      <c r="AL120" s="101">
        <f t="shared" si="7"/>
        <v>378901.27</v>
      </c>
      <c r="AM120" s="37">
        <f t="shared" si="8"/>
        <v>0</v>
      </c>
      <c r="AN120" s="26">
        <f t="shared" si="9"/>
        <v>378901.27</v>
      </c>
      <c r="AO120" s="17">
        <f t="shared" si="10"/>
        <v>1374747.73</v>
      </c>
      <c r="AP120" s="19">
        <f t="shared" si="11"/>
        <v>1315813.3600000001</v>
      </c>
      <c r="AQ120" s="32">
        <f t="shared" si="12"/>
        <v>58934.369999999879</v>
      </c>
    </row>
    <row r="121" spans="1:43" x14ac:dyDescent="0.2">
      <c r="A121" t="s">
        <v>568</v>
      </c>
      <c r="B121" t="s">
        <v>569</v>
      </c>
      <c r="C121" s="95">
        <v>2671</v>
      </c>
      <c r="D121" s="74" t="s">
        <v>1387</v>
      </c>
      <c r="E121" s="269" t="s">
        <v>2320</v>
      </c>
      <c r="F121" s="124">
        <v>186996.93</v>
      </c>
      <c r="G121" s="124">
        <v>0</v>
      </c>
      <c r="H121" s="124">
        <v>67833.23</v>
      </c>
      <c r="I121" s="269">
        <v>877187.77</v>
      </c>
      <c r="J121" s="269">
        <v>310201.77</v>
      </c>
      <c r="N121" s="125">
        <v>15216</v>
      </c>
      <c r="O121" s="125">
        <v>82750</v>
      </c>
      <c r="R121" s="269">
        <v>-75</v>
      </c>
      <c r="S121" s="269">
        <v>92760</v>
      </c>
      <c r="T121" s="269">
        <v>2272032.2400000002</v>
      </c>
      <c r="W121" s="98">
        <v>868733.3</v>
      </c>
      <c r="Y121" s="98">
        <v>310.93</v>
      </c>
      <c r="Z121" s="98">
        <v>679240.8</v>
      </c>
      <c r="AB121" s="98">
        <v>21600</v>
      </c>
      <c r="AC121" s="126">
        <v>756440.8</v>
      </c>
      <c r="AD121" s="126">
        <v>14160</v>
      </c>
      <c r="AF121" s="126">
        <v>505230.1</v>
      </c>
      <c r="AG121" s="126">
        <v>115686.11</v>
      </c>
      <c r="AL121" s="101">
        <f t="shared" si="7"/>
        <v>254830.15999999997</v>
      </c>
      <c r="AM121" s="37">
        <f t="shared" si="8"/>
        <v>97966</v>
      </c>
      <c r="AN121" s="26">
        <f t="shared" si="9"/>
        <v>156864.15999999997</v>
      </c>
      <c r="AO121" s="17">
        <f t="shared" si="10"/>
        <v>1569885.0300000003</v>
      </c>
      <c r="AP121" s="19">
        <f t="shared" si="11"/>
        <v>1391517.01</v>
      </c>
      <c r="AQ121" s="32">
        <f t="shared" si="12"/>
        <v>178368.02000000025</v>
      </c>
    </row>
    <row r="122" spans="1:43" x14ac:dyDescent="0.2">
      <c r="A122" t="s">
        <v>568</v>
      </c>
      <c r="B122" t="s">
        <v>569</v>
      </c>
      <c r="C122" s="95">
        <v>1913</v>
      </c>
      <c r="D122" s="74" t="s">
        <v>1388</v>
      </c>
      <c r="E122" s="269" t="s">
        <v>2321</v>
      </c>
      <c r="F122" s="124">
        <v>268693.56</v>
      </c>
      <c r="G122" s="124">
        <v>0</v>
      </c>
      <c r="H122" s="124">
        <v>251277.63</v>
      </c>
      <c r="I122" s="269">
        <v>446588.91</v>
      </c>
      <c r="J122" s="269">
        <v>107365.88</v>
      </c>
      <c r="N122" s="125">
        <v>13904.14</v>
      </c>
      <c r="S122" s="269">
        <v>1126.21</v>
      </c>
      <c r="T122" s="269">
        <v>1679735.01</v>
      </c>
      <c r="W122" s="98">
        <v>514157.88</v>
      </c>
      <c r="X122" s="98">
        <v>45000</v>
      </c>
      <c r="Y122" s="98">
        <v>413.05</v>
      </c>
      <c r="Z122" s="98">
        <v>333750</v>
      </c>
      <c r="AC122" s="126">
        <v>479830</v>
      </c>
      <c r="AF122" s="126">
        <v>255398.62</v>
      </c>
      <c r="AG122" s="126">
        <v>86073.79</v>
      </c>
      <c r="AL122" s="101">
        <f t="shared" si="7"/>
        <v>519971.19</v>
      </c>
      <c r="AM122" s="37">
        <f t="shared" si="8"/>
        <v>13904.14</v>
      </c>
      <c r="AN122" s="26">
        <f t="shared" si="9"/>
        <v>506067.05</v>
      </c>
      <c r="AO122" s="17">
        <f t="shared" si="10"/>
        <v>893320.93</v>
      </c>
      <c r="AP122" s="19">
        <f t="shared" si="11"/>
        <v>821302.41</v>
      </c>
      <c r="AQ122" s="32">
        <f t="shared" si="12"/>
        <v>72018.520000000019</v>
      </c>
    </row>
    <row r="123" spans="1:43" x14ac:dyDescent="0.2">
      <c r="A123" t="s">
        <v>568</v>
      </c>
      <c r="B123" t="s">
        <v>569</v>
      </c>
      <c r="C123" s="95">
        <v>2409</v>
      </c>
      <c r="D123" s="74" t="s">
        <v>1389</v>
      </c>
      <c r="E123" s="269" t="s">
        <v>2322</v>
      </c>
      <c r="F123" s="124">
        <v>354867.79</v>
      </c>
      <c r="G123" s="124">
        <v>0</v>
      </c>
      <c r="H123" s="124">
        <v>54168.58</v>
      </c>
      <c r="I123" s="269">
        <v>156948.29999999999</v>
      </c>
      <c r="J123" s="269">
        <v>156216.41</v>
      </c>
      <c r="N123" s="125">
        <v>20400</v>
      </c>
      <c r="S123" s="269">
        <v>-96.36</v>
      </c>
      <c r="T123" s="269">
        <v>1611506.92</v>
      </c>
      <c r="W123" s="98">
        <v>568811.71</v>
      </c>
      <c r="Y123" s="98">
        <v>646.23</v>
      </c>
      <c r="Z123" s="98">
        <v>783920</v>
      </c>
      <c r="AB123" s="98">
        <v>95300</v>
      </c>
      <c r="AC123" s="126">
        <v>914632.2</v>
      </c>
      <c r="AF123" s="126">
        <v>395457.76</v>
      </c>
      <c r="AG123" s="126">
        <v>76661.34</v>
      </c>
      <c r="AL123" s="101">
        <f t="shared" si="7"/>
        <v>409036.37</v>
      </c>
      <c r="AM123" s="37">
        <f t="shared" si="8"/>
        <v>20400</v>
      </c>
      <c r="AN123" s="26">
        <f t="shared" si="9"/>
        <v>388636.37</v>
      </c>
      <c r="AO123" s="17">
        <f t="shared" si="10"/>
        <v>1448677.94</v>
      </c>
      <c r="AP123" s="19">
        <f t="shared" si="11"/>
        <v>1386751.3</v>
      </c>
      <c r="AQ123" s="32">
        <f t="shared" si="12"/>
        <v>61926.639999999898</v>
      </c>
    </row>
    <row r="124" spans="1:43" x14ac:dyDescent="0.2">
      <c r="A124" t="s">
        <v>568</v>
      </c>
      <c r="B124" t="s">
        <v>569</v>
      </c>
      <c r="C124" s="95">
        <v>1702</v>
      </c>
      <c r="D124" s="74" t="s">
        <v>1390</v>
      </c>
      <c r="E124" s="269" t="s">
        <v>2323</v>
      </c>
      <c r="F124" s="124">
        <v>282626.40999999997</v>
      </c>
      <c r="G124" s="124">
        <v>0</v>
      </c>
      <c r="H124" s="124">
        <v>15410.03</v>
      </c>
      <c r="I124" s="269">
        <v>34845.54</v>
      </c>
      <c r="J124" s="269">
        <v>446682.46</v>
      </c>
      <c r="N124" s="125">
        <v>13775</v>
      </c>
      <c r="T124" s="269">
        <v>667875.67000000004</v>
      </c>
      <c r="W124" s="98">
        <v>620547.62</v>
      </c>
      <c r="X124" s="98">
        <v>72910</v>
      </c>
      <c r="Y124" s="98">
        <v>301.87</v>
      </c>
      <c r="Z124" s="98">
        <v>557791.31999999995</v>
      </c>
      <c r="AB124" s="98">
        <v>84900</v>
      </c>
      <c r="AC124" s="126">
        <v>732668.32</v>
      </c>
      <c r="AE124" s="126">
        <v>360</v>
      </c>
      <c r="AF124" s="126">
        <v>378430.2</v>
      </c>
      <c r="AG124" s="126">
        <v>48943.6</v>
      </c>
      <c r="AL124" s="101">
        <f t="shared" si="7"/>
        <v>298036.44</v>
      </c>
      <c r="AM124" s="37">
        <f t="shared" si="8"/>
        <v>13775</v>
      </c>
      <c r="AN124" s="26">
        <f t="shared" si="9"/>
        <v>284261.44</v>
      </c>
      <c r="AO124" s="17">
        <f t="shared" si="10"/>
        <v>1336450.81</v>
      </c>
      <c r="AP124" s="19">
        <f t="shared" si="11"/>
        <v>1160402.1200000001</v>
      </c>
      <c r="AQ124" s="32">
        <f t="shared" si="12"/>
        <v>176048.68999999994</v>
      </c>
    </row>
    <row r="125" spans="1:43" x14ac:dyDescent="0.2">
      <c r="A125" t="s">
        <v>568</v>
      </c>
      <c r="B125" t="s">
        <v>569</v>
      </c>
      <c r="C125" s="95">
        <v>2179</v>
      </c>
      <c r="D125" s="74" t="s">
        <v>1391</v>
      </c>
      <c r="E125" s="269" t="s">
        <v>2324</v>
      </c>
      <c r="F125" s="124">
        <v>250583.43</v>
      </c>
      <c r="G125" s="124">
        <v>1467.76</v>
      </c>
      <c r="H125" s="124">
        <v>59862.239999999998</v>
      </c>
      <c r="I125" s="269">
        <v>760294.74</v>
      </c>
      <c r="J125" s="269">
        <v>241093.93</v>
      </c>
      <c r="K125" s="269">
        <v>3162.18</v>
      </c>
      <c r="N125" s="125">
        <v>19405</v>
      </c>
      <c r="S125" s="269">
        <v>1373.05</v>
      </c>
      <c r="T125" s="269">
        <v>654977.96</v>
      </c>
      <c r="W125" s="98">
        <v>715652.75</v>
      </c>
      <c r="X125" s="98">
        <v>92700</v>
      </c>
      <c r="Y125" s="98">
        <v>180.6</v>
      </c>
      <c r="Z125" s="98">
        <v>601955.19999999995</v>
      </c>
      <c r="AB125" s="98">
        <v>101200</v>
      </c>
      <c r="AC125" s="126">
        <v>763706.2</v>
      </c>
      <c r="AF125" s="126">
        <v>366142.89</v>
      </c>
      <c r="AG125" s="126">
        <v>85016.92</v>
      </c>
      <c r="AL125" s="101">
        <f t="shared" si="7"/>
        <v>311913.43</v>
      </c>
      <c r="AM125" s="37">
        <f t="shared" si="8"/>
        <v>19405</v>
      </c>
      <c r="AN125" s="26">
        <f t="shared" si="9"/>
        <v>292508.43</v>
      </c>
      <c r="AO125" s="17">
        <f t="shared" si="10"/>
        <v>1511688.5499999998</v>
      </c>
      <c r="AP125" s="19">
        <f t="shared" si="11"/>
        <v>1214866.0099999998</v>
      </c>
      <c r="AQ125" s="32">
        <f t="shared" si="12"/>
        <v>296822.54000000004</v>
      </c>
    </row>
    <row r="126" spans="1:43" x14ac:dyDescent="0.2">
      <c r="A126" t="s">
        <v>572</v>
      </c>
      <c r="B126" t="s">
        <v>573</v>
      </c>
      <c r="C126" s="95">
        <v>3793</v>
      </c>
      <c r="D126" s="74" t="s">
        <v>1392</v>
      </c>
      <c r="E126" s="269" t="s">
        <v>2325</v>
      </c>
      <c r="F126" s="124">
        <v>346699.07</v>
      </c>
      <c r="G126" s="124">
        <v>0</v>
      </c>
      <c r="H126" s="124">
        <v>231945.94</v>
      </c>
      <c r="I126" s="269">
        <v>636071.46</v>
      </c>
      <c r="J126" s="269">
        <v>44940.45</v>
      </c>
      <c r="N126" s="125">
        <v>6000</v>
      </c>
      <c r="P126" s="125">
        <v>279.5</v>
      </c>
      <c r="S126" s="269">
        <v>-1850625.04</v>
      </c>
      <c r="T126" s="269">
        <v>3175397.16</v>
      </c>
      <c r="W126" s="98">
        <v>496985.95</v>
      </c>
      <c r="X126" s="98">
        <v>215860</v>
      </c>
      <c r="Y126" s="98">
        <v>487.11</v>
      </c>
      <c r="Z126" s="98">
        <v>1173630</v>
      </c>
      <c r="AC126" s="126">
        <v>1247750</v>
      </c>
      <c r="AF126" s="126">
        <v>493709.2</v>
      </c>
      <c r="AG126" s="126">
        <v>212964.56</v>
      </c>
      <c r="AL126" s="101">
        <f t="shared" si="7"/>
        <v>578645.01</v>
      </c>
      <c r="AM126" s="37">
        <f t="shared" si="8"/>
        <v>6279.5</v>
      </c>
      <c r="AN126" s="26">
        <f t="shared" si="9"/>
        <v>572365.51</v>
      </c>
      <c r="AO126" s="17">
        <f t="shared" si="10"/>
        <v>1886963.06</v>
      </c>
      <c r="AP126" s="19">
        <f t="shared" si="11"/>
        <v>1954423.76</v>
      </c>
      <c r="AQ126" s="32">
        <f t="shared" si="12"/>
        <v>-67460.699999999953</v>
      </c>
    </row>
    <row r="127" spans="1:43" x14ac:dyDescent="0.2">
      <c r="A127" t="s">
        <v>572</v>
      </c>
      <c r="B127" t="s">
        <v>573</v>
      </c>
      <c r="C127" s="95">
        <v>1435</v>
      </c>
      <c r="D127" s="74" t="s">
        <v>1393</v>
      </c>
      <c r="E127" s="269" t="s">
        <v>2326</v>
      </c>
      <c r="F127" s="124">
        <v>196003.56</v>
      </c>
      <c r="G127" s="124">
        <v>0</v>
      </c>
      <c r="H127" s="124">
        <v>7709.34</v>
      </c>
      <c r="I127" s="269">
        <v>47349.23</v>
      </c>
      <c r="J127" s="269">
        <v>88999.47</v>
      </c>
      <c r="N127" s="125">
        <v>16100</v>
      </c>
      <c r="P127" s="125">
        <v>600</v>
      </c>
      <c r="S127" s="269">
        <v>-594</v>
      </c>
      <c r="T127" s="269">
        <v>1191484.79</v>
      </c>
      <c r="W127" s="98">
        <v>421208.89</v>
      </c>
      <c r="X127" s="98">
        <v>53235</v>
      </c>
      <c r="Y127" s="98">
        <v>307.04000000000002</v>
      </c>
      <c r="Z127" s="98">
        <v>653640</v>
      </c>
      <c r="AC127" s="126">
        <v>823004</v>
      </c>
      <c r="AF127" s="126">
        <v>319850.13</v>
      </c>
      <c r="AG127" s="126">
        <v>46115.98</v>
      </c>
      <c r="AL127" s="101">
        <f t="shared" si="7"/>
        <v>203712.9</v>
      </c>
      <c r="AM127" s="37">
        <f t="shared" si="8"/>
        <v>16700</v>
      </c>
      <c r="AN127" s="26">
        <f t="shared" si="9"/>
        <v>187012.9</v>
      </c>
      <c r="AO127" s="17">
        <f t="shared" si="10"/>
        <v>1128390.93</v>
      </c>
      <c r="AP127" s="19">
        <f t="shared" si="11"/>
        <v>1188970.1099999999</v>
      </c>
      <c r="AQ127" s="32">
        <f t="shared" si="12"/>
        <v>-60579.179999999935</v>
      </c>
    </row>
    <row r="128" spans="1:43" x14ac:dyDescent="0.2">
      <c r="A128" t="s">
        <v>572</v>
      </c>
      <c r="B128" t="s">
        <v>573</v>
      </c>
      <c r="C128" s="95">
        <v>1980</v>
      </c>
      <c r="D128" s="74" t="s">
        <v>1394</v>
      </c>
      <c r="E128" s="269" t="s">
        <v>2327</v>
      </c>
      <c r="F128" s="124">
        <v>214968.86</v>
      </c>
      <c r="G128" s="124">
        <v>0</v>
      </c>
      <c r="H128" s="124">
        <v>243698.52</v>
      </c>
      <c r="I128" s="269">
        <v>3200841.11</v>
      </c>
      <c r="J128" s="269">
        <v>127715.49</v>
      </c>
      <c r="N128" s="125">
        <v>4000</v>
      </c>
      <c r="S128" s="269">
        <v>2839536.27</v>
      </c>
      <c r="T128" s="269">
        <v>918887.6</v>
      </c>
      <c r="W128" s="98">
        <v>521473.91</v>
      </c>
      <c r="X128" s="98">
        <v>72800</v>
      </c>
      <c r="Y128" s="98">
        <v>202.54</v>
      </c>
      <c r="Z128" s="98">
        <v>744700</v>
      </c>
      <c r="AB128" s="98">
        <v>17000</v>
      </c>
      <c r="AC128" s="126">
        <v>959165</v>
      </c>
      <c r="AF128" s="126">
        <v>233725.07</v>
      </c>
      <c r="AG128" s="126">
        <v>129151.27</v>
      </c>
      <c r="AL128" s="101">
        <f t="shared" si="7"/>
        <v>458667.38</v>
      </c>
      <c r="AM128" s="37">
        <f t="shared" si="8"/>
        <v>4000</v>
      </c>
      <c r="AN128" s="26">
        <f t="shared" si="9"/>
        <v>454667.38</v>
      </c>
      <c r="AO128" s="17">
        <f t="shared" si="10"/>
        <v>1356176.45</v>
      </c>
      <c r="AP128" s="19">
        <f t="shared" si="11"/>
        <v>1322041.3400000001</v>
      </c>
      <c r="AQ128" s="32">
        <f t="shared" si="12"/>
        <v>34135.10999999987</v>
      </c>
    </row>
    <row r="129" spans="1:43" x14ac:dyDescent="0.2">
      <c r="A129" t="s">
        <v>572</v>
      </c>
      <c r="B129" t="s">
        <v>573</v>
      </c>
      <c r="C129" s="95">
        <v>2225</v>
      </c>
      <c r="D129" s="74" t="s">
        <v>1395</v>
      </c>
      <c r="E129" s="269" t="s">
        <v>2328</v>
      </c>
      <c r="F129" s="124">
        <v>118463.4</v>
      </c>
      <c r="G129" s="124">
        <v>0</v>
      </c>
      <c r="H129" s="124">
        <v>40171.9</v>
      </c>
      <c r="I129" s="269">
        <v>279702</v>
      </c>
      <c r="J129" s="269">
        <v>138768.38</v>
      </c>
      <c r="N129" s="125">
        <v>5000</v>
      </c>
      <c r="P129" s="125">
        <v>555.76</v>
      </c>
      <c r="S129" s="269">
        <v>-1173003.04</v>
      </c>
      <c r="T129" s="269">
        <v>1855787.89</v>
      </c>
      <c r="W129" s="98">
        <v>486273.22</v>
      </c>
      <c r="Y129" s="98">
        <v>155.88</v>
      </c>
      <c r="Z129" s="98">
        <v>956130</v>
      </c>
      <c r="AC129" s="126">
        <v>1124490</v>
      </c>
      <c r="AF129" s="126">
        <v>319907.25</v>
      </c>
      <c r="AG129" s="126">
        <v>102618.78</v>
      </c>
      <c r="AL129" s="101">
        <f t="shared" si="7"/>
        <v>158635.29999999999</v>
      </c>
      <c r="AM129" s="37">
        <f t="shared" si="8"/>
        <v>5555.76</v>
      </c>
      <c r="AN129" s="26">
        <f t="shared" si="9"/>
        <v>153079.53999999998</v>
      </c>
      <c r="AO129" s="17">
        <f t="shared" si="10"/>
        <v>1442559.1</v>
      </c>
      <c r="AP129" s="19">
        <f t="shared" si="11"/>
        <v>1547016.03</v>
      </c>
      <c r="AQ129" s="32">
        <f t="shared" si="12"/>
        <v>-104456.92999999993</v>
      </c>
    </row>
    <row r="130" spans="1:43" x14ac:dyDescent="0.2">
      <c r="A130" t="s">
        <v>572</v>
      </c>
      <c r="B130" t="s">
        <v>573</v>
      </c>
      <c r="C130" s="95">
        <v>2531</v>
      </c>
      <c r="D130" s="74" t="s">
        <v>1396</v>
      </c>
      <c r="E130" s="269" t="s">
        <v>2329</v>
      </c>
      <c r="F130" s="124">
        <v>300309.34999999998</v>
      </c>
      <c r="H130" s="124">
        <v>12821.16</v>
      </c>
      <c r="I130" s="269">
        <v>531349.22</v>
      </c>
      <c r="J130" s="269">
        <v>107006.27</v>
      </c>
      <c r="N130" s="125">
        <v>4500</v>
      </c>
      <c r="S130" s="269">
        <v>-221543.81</v>
      </c>
      <c r="T130" s="269">
        <v>1498231.3</v>
      </c>
      <c r="W130" s="98">
        <v>377789.06</v>
      </c>
      <c r="Y130" s="98">
        <v>773.86</v>
      </c>
      <c r="Z130" s="98">
        <v>604570</v>
      </c>
      <c r="AC130" s="126">
        <v>888042</v>
      </c>
      <c r="AF130" s="126">
        <v>278602.94</v>
      </c>
      <c r="AG130" s="126">
        <v>124083.47</v>
      </c>
      <c r="AL130" s="101">
        <f t="shared" si="7"/>
        <v>313130.50999999995</v>
      </c>
      <c r="AM130" s="37">
        <f t="shared" si="8"/>
        <v>4500</v>
      </c>
      <c r="AN130" s="26">
        <f t="shared" si="9"/>
        <v>308630.50999999995</v>
      </c>
      <c r="AO130" s="17">
        <f t="shared" si="10"/>
        <v>983132.91999999993</v>
      </c>
      <c r="AP130" s="19">
        <f t="shared" si="11"/>
        <v>1290728.4099999999</v>
      </c>
      <c r="AQ130" s="32">
        <f t="shared" si="12"/>
        <v>-307595.49</v>
      </c>
    </row>
    <row r="131" spans="1:43" x14ac:dyDescent="0.2">
      <c r="A131" t="s">
        <v>572</v>
      </c>
      <c r="B131" t="s">
        <v>573</v>
      </c>
      <c r="C131" s="95">
        <v>3452</v>
      </c>
      <c r="D131" s="74" t="s">
        <v>1397</v>
      </c>
      <c r="E131" s="269" t="s">
        <v>2330</v>
      </c>
      <c r="F131" s="124">
        <v>112351.82</v>
      </c>
      <c r="H131" s="124">
        <v>12387.83</v>
      </c>
      <c r="I131" s="269">
        <v>453687.4</v>
      </c>
      <c r="J131" s="269">
        <v>12408.73</v>
      </c>
      <c r="P131" s="125">
        <v>2.1800000000000002</v>
      </c>
      <c r="S131" s="269">
        <v>-1539086.84</v>
      </c>
      <c r="T131" s="269">
        <v>2202136.4300000002</v>
      </c>
      <c r="V131" s="98">
        <v>135.66999999999999</v>
      </c>
      <c r="W131" s="98">
        <v>581033.65</v>
      </c>
      <c r="Y131" s="98">
        <v>257.82</v>
      </c>
      <c r="Z131" s="98">
        <v>1118730</v>
      </c>
      <c r="AC131" s="126">
        <v>1481900</v>
      </c>
      <c r="AF131" s="126">
        <v>144406.26999999999</v>
      </c>
      <c r="AG131" s="126">
        <v>127290.86</v>
      </c>
      <c r="AL131" s="101">
        <f t="shared" si="7"/>
        <v>124739.65000000001</v>
      </c>
      <c r="AM131" s="37">
        <f t="shared" si="8"/>
        <v>2.1800000000000002</v>
      </c>
      <c r="AN131" s="26">
        <f t="shared" si="9"/>
        <v>124737.47000000002</v>
      </c>
      <c r="AO131" s="17">
        <f t="shared" si="10"/>
        <v>1700157.1400000001</v>
      </c>
      <c r="AP131" s="19">
        <f t="shared" si="11"/>
        <v>1753597.1300000001</v>
      </c>
      <c r="AQ131" s="32">
        <f t="shared" si="12"/>
        <v>-53439.989999999991</v>
      </c>
    </row>
    <row r="132" spans="1:43" x14ac:dyDescent="0.2">
      <c r="A132" t="s">
        <v>572</v>
      </c>
      <c r="B132" t="s">
        <v>573</v>
      </c>
      <c r="C132" s="95">
        <v>3453</v>
      </c>
      <c r="D132" s="74" t="s">
        <v>1398</v>
      </c>
      <c r="E132" s="269" t="s">
        <v>2331</v>
      </c>
      <c r="F132" s="124">
        <v>219234.01</v>
      </c>
      <c r="G132" s="124">
        <v>0</v>
      </c>
      <c r="H132" s="124">
        <v>20255.73</v>
      </c>
      <c r="I132" s="269">
        <v>2506645.9500000002</v>
      </c>
      <c r="J132" s="269">
        <v>1056988.8400000001</v>
      </c>
      <c r="N132" s="125">
        <v>5000</v>
      </c>
      <c r="S132" s="269">
        <v>2239061.62</v>
      </c>
      <c r="T132" s="269">
        <v>655276.54</v>
      </c>
      <c r="W132" s="98">
        <v>462131.31</v>
      </c>
      <c r="X132" s="98">
        <v>50000</v>
      </c>
      <c r="Y132" s="98">
        <v>160.68</v>
      </c>
      <c r="Z132" s="98">
        <v>904380</v>
      </c>
      <c r="AB132" s="98">
        <v>990500</v>
      </c>
      <c r="AC132" s="126">
        <v>1035850</v>
      </c>
      <c r="AF132" s="126">
        <v>234414.22</v>
      </c>
      <c r="AG132" s="126">
        <v>229153.4</v>
      </c>
      <c r="AL132" s="101">
        <f t="shared" si="7"/>
        <v>239489.74000000002</v>
      </c>
      <c r="AM132" s="37">
        <f t="shared" si="8"/>
        <v>5000</v>
      </c>
      <c r="AN132" s="26">
        <f t="shared" si="9"/>
        <v>234489.74000000002</v>
      </c>
      <c r="AO132" s="17">
        <f t="shared" si="10"/>
        <v>2407171.9900000002</v>
      </c>
      <c r="AP132" s="19">
        <f t="shared" si="11"/>
        <v>1499417.6199999999</v>
      </c>
      <c r="AQ132" s="32">
        <f t="shared" si="12"/>
        <v>907754.37000000034</v>
      </c>
    </row>
    <row r="133" spans="1:43" x14ac:dyDescent="0.2">
      <c r="A133" t="s">
        <v>572</v>
      </c>
      <c r="B133" t="s">
        <v>573</v>
      </c>
      <c r="C133" s="95">
        <v>3635</v>
      </c>
      <c r="D133" s="74" t="s">
        <v>1399</v>
      </c>
      <c r="E133" s="269" t="s">
        <v>2332</v>
      </c>
      <c r="F133" s="124">
        <v>74471.990000000005</v>
      </c>
      <c r="G133" s="124">
        <v>0</v>
      </c>
      <c r="H133" s="124">
        <v>204087.45</v>
      </c>
      <c r="I133" s="269">
        <v>1551886.46</v>
      </c>
      <c r="J133" s="269">
        <v>24259.8</v>
      </c>
      <c r="N133" s="125">
        <v>40000</v>
      </c>
      <c r="P133" s="125">
        <v>2868.62</v>
      </c>
      <c r="S133" s="269">
        <v>153923.98000000001</v>
      </c>
      <c r="T133" s="269">
        <v>1904716.16</v>
      </c>
      <c r="W133" s="98">
        <v>646406.9</v>
      </c>
      <c r="Y133" s="98">
        <v>214.41</v>
      </c>
      <c r="Z133" s="98">
        <v>540320</v>
      </c>
      <c r="AC133" s="126">
        <v>843329</v>
      </c>
      <c r="AF133" s="126">
        <v>451166.18</v>
      </c>
      <c r="AG133" s="126">
        <v>127207.19</v>
      </c>
      <c r="AL133" s="101">
        <f t="shared" ref="AL133:AL154" si="13">SUM(F133:H133)</f>
        <v>278559.44</v>
      </c>
      <c r="AM133" s="37">
        <f t="shared" ref="AM133:AM154" si="14">SUM(M133:P133)</f>
        <v>42868.62</v>
      </c>
      <c r="AN133" s="26">
        <f t="shared" ref="AN133:AN154" si="15">AL133-AM133</f>
        <v>235690.82</v>
      </c>
      <c r="AO133" s="17">
        <f t="shared" ref="AO133:AO154" si="16">SUM(U133:AB133)</f>
        <v>1186941.31</v>
      </c>
      <c r="AP133" s="19">
        <f t="shared" ref="AP133:AP154" si="17">SUM(AC133:AK133)</f>
        <v>1421702.3699999999</v>
      </c>
      <c r="AQ133" s="32">
        <f t="shared" ref="AQ133:AQ154" si="18">AO133-AP133</f>
        <v>-234761.05999999982</v>
      </c>
    </row>
    <row r="134" spans="1:43" x14ac:dyDescent="0.2">
      <c r="A134" t="s">
        <v>572</v>
      </c>
      <c r="B134" t="s">
        <v>573</v>
      </c>
      <c r="C134" s="95">
        <v>4256</v>
      </c>
      <c r="D134" s="74" t="s">
        <v>1400</v>
      </c>
      <c r="E134" s="269" t="s">
        <v>2333</v>
      </c>
      <c r="F134" s="124">
        <v>143612.95000000001</v>
      </c>
      <c r="G134" s="124">
        <v>0</v>
      </c>
      <c r="H134" s="124">
        <v>20529.259999999998</v>
      </c>
      <c r="I134" s="269">
        <v>564921.88</v>
      </c>
      <c r="J134" s="269">
        <v>109495.57</v>
      </c>
      <c r="N134" s="125">
        <v>9500</v>
      </c>
      <c r="S134" s="269">
        <v>-1519212.31</v>
      </c>
      <c r="T134" s="269">
        <v>2482221.21</v>
      </c>
      <c r="W134" s="98">
        <v>492897.34</v>
      </c>
      <c r="X134" s="98">
        <v>80000</v>
      </c>
      <c r="Y134" s="98">
        <v>254.81</v>
      </c>
      <c r="Z134" s="98">
        <v>986030</v>
      </c>
      <c r="AC134" s="126">
        <v>1138910</v>
      </c>
      <c r="AF134" s="126">
        <v>418571.42</v>
      </c>
      <c r="AG134" s="126">
        <v>126234.97</v>
      </c>
      <c r="AL134" s="101">
        <f t="shared" si="13"/>
        <v>164142.21000000002</v>
      </c>
      <c r="AM134" s="37">
        <f t="shared" si="14"/>
        <v>9500</v>
      </c>
      <c r="AN134" s="26">
        <f t="shared" si="15"/>
        <v>154642.21000000002</v>
      </c>
      <c r="AO134" s="17">
        <f t="shared" si="16"/>
        <v>1559182.1500000001</v>
      </c>
      <c r="AP134" s="19">
        <f t="shared" si="17"/>
        <v>1683716.39</v>
      </c>
      <c r="AQ134" s="32">
        <f t="shared" si="18"/>
        <v>-124534.23999999976</v>
      </c>
    </row>
    <row r="135" spans="1:43" x14ac:dyDescent="0.2">
      <c r="A135" t="s">
        <v>576</v>
      </c>
      <c r="B135" t="s">
        <v>577</v>
      </c>
      <c r="C135" s="95">
        <v>2177</v>
      </c>
      <c r="D135" s="74" t="s">
        <v>1401</v>
      </c>
      <c r="E135" s="269" t="s">
        <v>2334</v>
      </c>
      <c r="F135" s="124">
        <v>226067.25</v>
      </c>
      <c r="G135" s="124">
        <v>0</v>
      </c>
      <c r="H135" s="124">
        <v>479149.39</v>
      </c>
      <c r="I135" s="269">
        <v>603196.99</v>
      </c>
      <c r="J135" s="269">
        <v>46821.64</v>
      </c>
      <c r="S135" s="269">
        <v>-169.39</v>
      </c>
      <c r="T135" s="269">
        <v>3637434.23</v>
      </c>
      <c r="W135" s="98">
        <v>507854.83</v>
      </c>
      <c r="Y135" s="98">
        <v>277.64</v>
      </c>
      <c r="Z135" s="98">
        <v>856680</v>
      </c>
      <c r="AC135" s="126">
        <v>999550</v>
      </c>
      <c r="AF135" s="126">
        <v>364323.56</v>
      </c>
      <c r="AG135" s="126">
        <v>109373.37</v>
      </c>
      <c r="AL135" s="101">
        <f t="shared" si="13"/>
        <v>705216.64</v>
      </c>
      <c r="AM135" s="37">
        <f t="shared" si="14"/>
        <v>0</v>
      </c>
      <c r="AN135" s="26">
        <f t="shared" si="15"/>
        <v>705216.64</v>
      </c>
      <c r="AO135" s="17">
        <f t="shared" si="16"/>
        <v>1364812.47</v>
      </c>
      <c r="AP135" s="19">
        <f t="shared" si="17"/>
        <v>1473246.9300000002</v>
      </c>
      <c r="AQ135" s="32">
        <f t="shared" si="18"/>
        <v>-108434.4600000002</v>
      </c>
    </row>
    <row r="136" spans="1:43" x14ac:dyDescent="0.2">
      <c r="A136" t="s">
        <v>576</v>
      </c>
      <c r="B136" t="s">
        <v>577</v>
      </c>
      <c r="C136" s="95">
        <v>3300</v>
      </c>
      <c r="D136" s="74" t="s">
        <v>1402</v>
      </c>
      <c r="E136" s="269" t="s">
        <v>2335</v>
      </c>
      <c r="F136" s="124">
        <v>161253.17000000001</v>
      </c>
      <c r="H136" s="124">
        <v>415104.17</v>
      </c>
      <c r="I136" s="269">
        <v>-29</v>
      </c>
      <c r="J136" s="269">
        <v>77316</v>
      </c>
      <c r="P136" s="125">
        <v>1744.02</v>
      </c>
      <c r="S136" s="269">
        <v>30000</v>
      </c>
      <c r="T136" s="269">
        <v>977547.45</v>
      </c>
      <c r="W136" s="98">
        <v>416730.78</v>
      </c>
      <c r="X136" s="98">
        <v>185950</v>
      </c>
      <c r="Y136" s="98">
        <v>156.22</v>
      </c>
      <c r="AC136" s="126">
        <v>68878</v>
      </c>
      <c r="AE136" s="126">
        <v>1184</v>
      </c>
      <c r="AF136" s="126">
        <v>354009.08</v>
      </c>
      <c r="AG136" s="126">
        <v>19</v>
      </c>
      <c r="AL136" s="101">
        <f t="shared" si="13"/>
        <v>576357.34</v>
      </c>
      <c r="AM136" s="37">
        <f t="shared" si="14"/>
        <v>1744.02</v>
      </c>
      <c r="AN136" s="26">
        <f t="shared" si="15"/>
        <v>574613.31999999995</v>
      </c>
      <c r="AO136" s="17">
        <f t="shared" si="16"/>
        <v>602837</v>
      </c>
      <c r="AP136" s="19">
        <f t="shared" si="17"/>
        <v>424090.08</v>
      </c>
      <c r="AQ136" s="32">
        <f t="shared" si="18"/>
        <v>178746.91999999998</v>
      </c>
    </row>
    <row r="137" spans="1:43" x14ac:dyDescent="0.2">
      <c r="A137" t="s">
        <v>576</v>
      </c>
      <c r="B137" t="s">
        <v>577</v>
      </c>
      <c r="C137" s="95">
        <v>1172</v>
      </c>
      <c r="D137" s="74" t="s">
        <v>1403</v>
      </c>
      <c r="E137" s="269" t="s">
        <v>2336</v>
      </c>
      <c r="F137" s="124">
        <v>358528.8</v>
      </c>
      <c r="G137" s="124">
        <v>0</v>
      </c>
      <c r="H137" s="124">
        <v>59603.22</v>
      </c>
      <c r="I137" s="269">
        <v>40146.089999999997</v>
      </c>
      <c r="J137" s="269">
        <v>140592.21</v>
      </c>
      <c r="S137" s="269">
        <v>-4258.93</v>
      </c>
      <c r="T137" s="269">
        <v>431249.19</v>
      </c>
      <c r="W137" s="98">
        <v>418093.17</v>
      </c>
      <c r="Y137" s="98">
        <v>737.74</v>
      </c>
      <c r="Z137" s="98">
        <v>640150</v>
      </c>
      <c r="AB137" s="98">
        <v>2000.01</v>
      </c>
      <c r="AC137" s="126">
        <v>704384</v>
      </c>
      <c r="AF137" s="126">
        <v>136488.78</v>
      </c>
      <c r="AG137" s="126">
        <v>45846.080000000002</v>
      </c>
      <c r="AL137" s="101">
        <f t="shared" si="13"/>
        <v>418132.02</v>
      </c>
      <c r="AM137" s="37">
        <f t="shared" si="14"/>
        <v>0</v>
      </c>
      <c r="AN137" s="26">
        <f t="shared" si="15"/>
        <v>418132.02</v>
      </c>
      <c r="AO137" s="17">
        <f t="shared" si="16"/>
        <v>1060980.92</v>
      </c>
      <c r="AP137" s="19">
        <f t="shared" si="17"/>
        <v>886718.86</v>
      </c>
      <c r="AQ137" s="32">
        <f t="shared" si="18"/>
        <v>174262.05999999994</v>
      </c>
    </row>
    <row r="138" spans="1:43" x14ac:dyDescent="0.2">
      <c r="A138" t="s">
        <v>576</v>
      </c>
      <c r="B138" t="s">
        <v>577</v>
      </c>
      <c r="C138" s="95">
        <v>2177</v>
      </c>
      <c r="D138" s="74" t="s">
        <v>1404</v>
      </c>
      <c r="E138" s="269" t="s">
        <v>2337</v>
      </c>
      <c r="F138" s="124">
        <v>128226.32</v>
      </c>
      <c r="G138" s="124">
        <v>0</v>
      </c>
      <c r="H138" s="124">
        <v>358313.94</v>
      </c>
      <c r="I138" s="269">
        <v>97236.64</v>
      </c>
      <c r="J138" s="269">
        <v>28571.66</v>
      </c>
      <c r="S138" s="269">
        <v>-3019.41</v>
      </c>
      <c r="T138" s="269">
        <v>1781769.65</v>
      </c>
      <c r="W138" s="98">
        <v>406796.28</v>
      </c>
      <c r="Y138" s="98">
        <v>133.53</v>
      </c>
      <c r="Z138" s="98">
        <v>677040</v>
      </c>
      <c r="AC138" s="126">
        <v>803262</v>
      </c>
      <c r="AF138" s="126">
        <v>153675.96</v>
      </c>
      <c r="AG138" s="126">
        <v>136321.13</v>
      </c>
      <c r="AL138" s="101">
        <f t="shared" si="13"/>
        <v>486540.26</v>
      </c>
      <c r="AM138" s="37">
        <f t="shared" si="14"/>
        <v>0</v>
      </c>
      <c r="AN138" s="26">
        <f t="shared" si="15"/>
        <v>486540.26</v>
      </c>
      <c r="AO138" s="17">
        <f t="shared" si="16"/>
        <v>1083969.81</v>
      </c>
      <c r="AP138" s="19">
        <f t="shared" si="17"/>
        <v>1093259.0899999999</v>
      </c>
      <c r="AQ138" s="32">
        <f t="shared" si="18"/>
        <v>-9289.2799999997951</v>
      </c>
    </row>
    <row r="139" spans="1:43" x14ac:dyDescent="0.2">
      <c r="A139" t="s">
        <v>576</v>
      </c>
      <c r="B139" t="s">
        <v>577</v>
      </c>
      <c r="C139" s="95">
        <v>4986</v>
      </c>
      <c r="D139" s="74" t="s">
        <v>1405</v>
      </c>
      <c r="E139" s="269" t="s">
        <v>2338</v>
      </c>
      <c r="F139" s="124">
        <v>158514.06</v>
      </c>
      <c r="G139" s="124">
        <v>0</v>
      </c>
      <c r="H139" s="124">
        <v>400631</v>
      </c>
      <c r="I139" s="269">
        <v>159865.9</v>
      </c>
      <c r="J139" s="269">
        <v>17031.3</v>
      </c>
      <c r="N139" s="125">
        <v>6000</v>
      </c>
      <c r="P139" s="125">
        <v>0</v>
      </c>
      <c r="S139" s="269">
        <v>123627.15</v>
      </c>
      <c r="T139" s="269">
        <v>343312.84</v>
      </c>
      <c r="W139" s="98">
        <v>572151.64</v>
      </c>
      <c r="Y139" s="98">
        <v>246.22</v>
      </c>
      <c r="Z139" s="98">
        <v>763360</v>
      </c>
      <c r="AB139" s="98">
        <v>190574</v>
      </c>
      <c r="AC139" s="126">
        <v>1068999</v>
      </c>
      <c r="AF139" s="126">
        <v>396731.75</v>
      </c>
      <c r="AG139" s="126">
        <v>176515.96</v>
      </c>
      <c r="AL139" s="101">
        <f t="shared" si="13"/>
        <v>559145.06000000006</v>
      </c>
      <c r="AM139" s="37">
        <f t="shared" si="14"/>
        <v>6000</v>
      </c>
      <c r="AN139" s="26">
        <f t="shared" si="15"/>
        <v>553145.06000000006</v>
      </c>
      <c r="AO139" s="17">
        <f t="shared" si="16"/>
        <v>1526331.8599999999</v>
      </c>
      <c r="AP139" s="19">
        <f t="shared" si="17"/>
        <v>1642246.71</v>
      </c>
      <c r="AQ139" s="32">
        <f t="shared" si="18"/>
        <v>-115914.85000000009</v>
      </c>
    </row>
    <row r="140" spans="1:43" x14ac:dyDescent="0.2">
      <c r="A140" t="s">
        <v>576</v>
      </c>
      <c r="B140" t="s">
        <v>577</v>
      </c>
      <c r="C140" s="95">
        <v>4194</v>
      </c>
      <c r="D140" s="74" t="s">
        <v>1406</v>
      </c>
      <c r="E140" s="269" t="s">
        <v>2339</v>
      </c>
      <c r="F140" s="124">
        <v>258013.14</v>
      </c>
      <c r="G140" s="124">
        <v>18750</v>
      </c>
      <c r="H140" s="124">
        <v>491234.72</v>
      </c>
      <c r="I140" s="269">
        <v>566604.13</v>
      </c>
      <c r="J140" s="269">
        <v>445055.31</v>
      </c>
      <c r="M140" s="125">
        <v>45000</v>
      </c>
      <c r="P140" s="125">
        <v>4050.8</v>
      </c>
      <c r="T140" s="269">
        <v>1856322.45</v>
      </c>
      <c r="W140" s="98">
        <v>541570.53</v>
      </c>
      <c r="Y140" s="98">
        <v>238.24</v>
      </c>
      <c r="Z140" s="98">
        <v>814640</v>
      </c>
      <c r="AC140" s="126">
        <v>946942</v>
      </c>
      <c r="AE140" s="126">
        <v>5085</v>
      </c>
      <c r="AF140" s="126">
        <v>190288.6</v>
      </c>
      <c r="AG140" s="126">
        <v>42342.559999999998</v>
      </c>
      <c r="AL140" s="101">
        <f t="shared" si="13"/>
        <v>767997.86</v>
      </c>
      <c r="AM140" s="37">
        <f t="shared" si="14"/>
        <v>49050.8</v>
      </c>
      <c r="AN140" s="26">
        <f t="shared" si="15"/>
        <v>718947.05999999994</v>
      </c>
      <c r="AO140" s="17">
        <f t="shared" si="16"/>
        <v>1356448.77</v>
      </c>
      <c r="AP140" s="19">
        <f t="shared" si="17"/>
        <v>1184658.1600000001</v>
      </c>
      <c r="AQ140" s="32">
        <f t="shared" si="18"/>
        <v>171790.60999999987</v>
      </c>
    </row>
    <row r="141" spans="1:43" x14ac:dyDescent="0.2">
      <c r="A141" t="s">
        <v>576</v>
      </c>
      <c r="B141" t="s">
        <v>577</v>
      </c>
      <c r="C141" s="95">
        <v>4296</v>
      </c>
      <c r="D141" s="74" t="s">
        <v>1407</v>
      </c>
      <c r="E141" s="269" t="s">
        <v>2340</v>
      </c>
      <c r="F141" s="124">
        <v>377439.41</v>
      </c>
      <c r="G141" s="124">
        <v>0</v>
      </c>
      <c r="H141" s="124">
        <v>579523.56999999995</v>
      </c>
      <c r="I141" s="269">
        <v>7424.68</v>
      </c>
      <c r="J141" s="269">
        <v>95060.97</v>
      </c>
      <c r="O141" s="125">
        <v>274850</v>
      </c>
      <c r="S141" s="269">
        <v>20</v>
      </c>
      <c r="T141" s="269">
        <v>2560000</v>
      </c>
      <c r="W141" s="98">
        <v>525507.76</v>
      </c>
      <c r="Y141" s="98">
        <v>624.32000000000005</v>
      </c>
      <c r="Z141" s="98">
        <v>1017890</v>
      </c>
      <c r="AC141" s="126">
        <v>1169900.6499999999</v>
      </c>
      <c r="AF141" s="126">
        <v>277415.90999999997</v>
      </c>
      <c r="AG141" s="126">
        <v>60835.01</v>
      </c>
      <c r="AL141" s="101">
        <f t="shared" si="13"/>
        <v>956962.98</v>
      </c>
      <c r="AM141" s="37">
        <f t="shared" si="14"/>
        <v>274850</v>
      </c>
      <c r="AN141" s="26">
        <f t="shared" si="15"/>
        <v>682112.98</v>
      </c>
      <c r="AO141" s="17">
        <f t="shared" si="16"/>
        <v>1544022.08</v>
      </c>
      <c r="AP141" s="19">
        <f t="shared" si="17"/>
        <v>1508151.5699999998</v>
      </c>
      <c r="AQ141" s="32">
        <f t="shared" si="18"/>
        <v>35870.510000000242</v>
      </c>
    </row>
    <row r="142" spans="1:43" x14ac:dyDescent="0.2">
      <c r="A142" t="s">
        <v>576</v>
      </c>
      <c r="B142" t="s">
        <v>577</v>
      </c>
      <c r="C142" s="95">
        <v>2528</v>
      </c>
      <c r="D142" s="74" t="s">
        <v>1408</v>
      </c>
      <c r="E142" s="269" t="s">
        <v>2341</v>
      </c>
      <c r="F142" s="124">
        <v>167948.15</v>
      </c>
      <c r="G142" s="124">
        <v>0</v>
      </c>
      <c r="H142" s="124">
        <v>144277.26</v>
      </c>
      <c r="I142" s="269">
        <v>3053243.49</v>
      </c>
      <c r="J142" s="269">
        <v>50441.16</v>
      </c>
      <c r="T142" s="269">
        <v>3234582.32</v>
      </c>
      <c r="W142" s="98">
        <v>165264.75</v>
      </c>
      <c r="Y142" s="98">
        <v>1232.8599999999999</v>
      </c>
      <c r="Z142" s="98">
        <v>946650</v>
      </c>
      <c r="AB142" s="98">
        <v>522360</v>
      </c>
      <c r="AC142" s="126">
        <v>1211050</v>
      </c>
      <c r="AE142" s="126">
        <v>7864</v>
      </c>
      <c r="AF142" s="126">
        <v>563284.88</v>
      </c>
      <c r="AG142" s="126">
        <v>1111223.21</v>
      </c>
      <c r="AL142" s="101">
        <f t="shared" si="13"/>
        <v>312225.41000000003</v>
      </c>
      <c r="AM142" s="37">
        <f t="shared" si="14"/>
        <v>0</v>
      </c>
      <c r="AN142" s="26">
        <f t="shared" si="15"/>
        <v>312225.41000000003</v>
      </c>
      <c r="AO142" s="17">
        <f t="shared" si="16"/>
        <v>1635507.6099999999</v>
      </c>
      <c r="AP142" s="19">
        <f t="shared" si="17"/>
        <v>2893422.09</v>
      </c>
      <c r="AQ142" s="32">
        <f t="shared" si="18"/>
        <v>-1257914.48</v>
      </c>
    </row>
    <row r="143" spans="1:43" x14ac:dyDescent="0.2">
      <c r="A143" t="s">
        <v>576</v>
      </c>
      <c r="B143" t="s">
        <v>577</v>
      </c>
      <c r="C143" s="95">
        <v>3203</v>
      </c>
      <c r="D143" s="74" t="s">
        <v>1409</v>
      </c>
      <c r="E143" s="269" t="s">
        <v>2342</v>
      </c>
      <c r="F143" s="124">
        <v>220600.8</v>
      </c>
      <c r="G143" s="124">
        <v>0</v>
      </c>
      <c r="H143" s="124">
        <v>6513.29</v>
      </c>
      <c r="I143" s="269">
        <v>1832331.09</v>
      </c>
      <c r="J143" s="269">
        <v>246733.13</v>
      </c>
      <c r="S143" s="269">
        <v>-293481.92</v>
      </c>
      <c r="T143" s="269">
        <v>3576322.35</v>
      </c>
      <c r="W143" s="98">
        <v>396925.56</v>
      </c>
      <c r="Y143" s="98">
        <v>558.25</v>
      </c>
      <c r="Z143" s="98">
        <v>279218</v>
      </c>
      <c r="AB143" s="98">
        <v>887654</v>
      </c>
      <c r="AC143" s="126">
        <v>1191549</v>
      </c>
      <c r="AE143" s="126">
        <v>9215</v>
      </c>
      <c r="AF143" s="126">
        <v>462586.05</v>
      </c>
      <c r="AG143" s="126">
        <v>118556.4</v>
      </c>
      <c r="AL143" s="101">
        <f t="shared" si="13"/>
        <v>227114.09</v>
      </c>
      <c r="AM143" s="37">
        <f t="shared" si="14"/>
        <v>0</v>
      </c>
      <c r="AN143" s="26">
        <f t="shared" si="15"/>
        <v>227114.09</v>
      </c>
      <c r="AO143" s="17">
        <f t="shared" si="16"/>
        <v>1564355.81</v>
      </c>
      <c r="AP143" s="19">
        <f t="shared" si="17"/>
        <v>1781906.45</v>
      </c>
      <c r="AQ143" s="32">
        <f t="shared" si="18"/>
        <v>-217550.6399999999</v>
      </c>
    </row>
    <row r="144" spans="1:43" x14ac:dyDescent="0.2">
      <c r="A144" t="s">
        <v>576</v>
      </c>
      <c r="B144" t="s">
        <v>577</v>
      </c>
      <c r="C144" s="95">
        <v>3469</v>
      </c>
      <c r="D144" s="74" t="s">
        <v>1410</v>
      </c>
      <c r="E144" s="269" t="s">
        <v>2343</v>
      </c>
      <c r="F144" s="124">
        <v>342727.32</v>
      </c>
      <c r="G144" s="124">
        <v>0</v>
      </c>
      <c r="H144" s="124">
        <v>548309.66</v>
      </c>
      <c r="I144" s="269">
        <v>707920.19</v>
      </c>
      <c r="J144" s="269">
        <v>-20920.27</v>
      </c>
      <c r="M144" s="125">
        <v>30000</v>
      </c>
      <c r="S144" s="269">
        <v>-32142.34</v>
      </c>
      <c r="T144" s="269">
        <v>2266688.34</v>
      </c>
      <c r="W144" s="98">
        <v>405577.44</v>
      </c>
      <c r="X144" s="98">
        <v>169346</v>
      </c>
      <c r="Y144" s="98">
        <v>204.36</v>
      </c>
      <c r="Z144" s="98">
        <v>623120</v>
      </c>
      <c r="AB144" s="98">
        <v>23221.52</v>
      </c>
      <c r="AC144" s="126">
        <v>702311</v>
      </c>
      <c r="AE144" s="126">
        <v>2450.4</v>
      </c>
      <c r="AF144" s="126">
        <v>207623.36</v>
      </c>
      <c r="AG144" s="126">
        <v>447604.56</v>
      </c>
      <c r="AK144" s="126">
        <v>15000</v>
      </c>
      <c r="AL144" s="101">
        <f t="shared" si="13"/>
        <v>891036.98</v>
      </c>
      <c r="AM144" s="37">
        <f t="shared" si="14"/>
        <v>30000</v>
      </c>
      <c r="AN144" s="26">
        <f t="shared" si="15"/>
        <v>861036.98</v>
      </c>
      <c r="AO144" s="17">
        <f t="shared" si="16"/>
        <v>1221469.3199999998</v>
      </c>
      <c r="AP144" s="19">
        <f t="shared" si="17"/>
        <v>1374989.32</v>
      </c>
      <c r="AQ144" s="32">
        <f t="shared" si="18"/>
        <v>-153520.00000000023</v>
      </c>
    </row>
    <row r="145" spans="1:43" x14ac:dyDescent="0.2">
      <c r="A145" t="s">
        <v>576</v>
      </c>
      <c r="B145" t="s">
        <v>577</v>
      </c>
      <c r="C145" s="95">
        <v>3469</v>
      </c>
      <c r="D145" s="74" t="s">
        <v>1411</v>
      </c>
      <c r="E145" s="269" t="s">
        <v>2358</v>
      </c>
      <c r="F145" s="124">
        <v>260217.58</v>
      </c>
      <c r="G145" s="124">
        <v>81250</v>
      </c>
      <c r="H145" s="124">
        <v>496282.18</v>
      </c>
      <c r="I145" s="269">
        <v>1446451.47</v>
      </c>
      <c r="J145" s="269">
        <v>231367.32</v>
      </c>
      <c r="P145" s="125">
        <v>2271</v>
      </c>
      <c r="S145" s="269">
        <v>-24327.97</v>
      </c>
      <c r="T145" s="269">
        <v>3463662.27</v>
      </c>
      <c r="W145" s="98">
        <v>495644.45</v>
      </c>
      <c r="Z145" s="98">
        <v>494280</v>
      </c>
      <c r="AC145" s="126">
        <v>568929</v>
      </c>
      <c r="AE145" s="126">
        <v>1184</v>
      </c>
      <c r="AF145" s="126">
        <v>193111.74</v>
      </c>
      <c r="AG145" s="126">
        <v>31372.61</v>
      </c>
      <c r="AL145" s="101">
        <f t="shared" si="13"/>
        <v>837749.76000000001</v>
      </c>
      <c r="AM145" s="37">
        <f t="shared" si="14"/>
        <v>2271</v>
      </c>
      <c r="AN145" s="26">
        <f t="shared" si="15"/>
        <v>835478.76</v>
      </c>
      <c r="AO145" s="17">
        <f t="shared" si="16"/>
        <v>989924.45</v>
      </c>
      <c r="AP145" s="19">
        <f t="shared" si="17"/>
        <v>794597.35</v>
      </c>
      <c r="AQ145" s="32">
        <f t="shared" si="18"/>
        <v>195327.09999999998</v>
      </c>
    </row>
    <row r="146" spans="1:43" x14ac:dyDescent="0.2">
      <c r="A146" t="s">
        <v>580</v>
      </c>
      <c r="B146" t="s">
        <v>581</v>
      </c>
      <c r="C146" s="95">
        <v>2217</v>
      </c>
      <c r="D146" s="74" t="s">
        <v>1412</v>
      </c>
      <c r="E146" s="269" t="s">
        <v>2344</v>
      </c>
      <c r="F146" s="124">
        <v>212777.95</v>
      </c>
      <c r="G146" s="124">
        <v>4800</v>
      </c>
      <c r="H146" s="124">
        <v>535800.68000000005</v>
      </c>
      <c r="I146" s="269">
        <v>694400.66</v>
      </c>
      <c r="J146" s="269">
        <v>51364.22</v>
      </c>
      <c r="P146" s="125">
        <v>239998.45</v>
      </c>
      <c r="S146" s="269">
        <v>-622670.35</v>
      </c>
      <c r="T146" s="269">
        <v>1849445.73</v>
      </c>
      <c r="W146" s="98">
        <v>490969</v>
      </c>
      <c r="Z146" s="98">
        <v>628710</v>
      </c>
      <c r="AC146" s="126">
        <v>673954</v>
      </c>
      <c r="AE146" s="126">
        <v>16160</v>
      </c>
      <c r="AF146" s="126">
        <v>281710.40000000002</v>
      </c>
      <c r="AG146" s="126">
        <v>102531.92</v>
      </c>
      <c r="AL146" s="101">
        <f t="shared" si="13"/>
        <v>753378.63000000012</v>
      </c>
      <c r="AM146" s="37">
        <f t="shared" si="14"/>
        <v>239998.45</v>
      </c>
      <c r="AN146" s="26">
        <f t="shared" si="15"/>
        <v>513380.18000000011</v>
      </c>
      <c r="AO146" s="17">
        <f t="shared" si="16"/>
        <v>1119679</v>
      </c>
      <c r="AP146" s="19">
        <f t="shared" si="17"/>
        <v>1074356.32</v>
      </c>
      <c r="AQ146" s="32">
        <f t="shared" si="18"/>
        <v>45322.679999999935</v>
      </c>
    </row>
    <row r="147" spans="1:43" x14ac:dyDescent="0.2">
      <c r="A147" t="s">
        <v>580</v>
      </c>
      <c r="B147" t="s">
        <v>581</v>
      </c>
      <c r="C147" s="95">
        <v>3536</v>
      </c>
      <c r="D147" s="74" t="s">
        <v>1413</v>
      </c>
      <c r="E147" s="269" t="s">
        <v>2345</v>
      </c>
      <c r="F147" s="124">
        <v>91076.62</v>
      </c>
      <c r="G147" s="124">
        <v>0</v>
      </c>
      <c r="H147" s="124">
        <v>544417.94999999995</v>
      </c>
      <c r="I147" s="269">
        <v>234661.06</v>
      </c>
      <c r="J147" s="269">
        <v>261153.4</v>
      </c>
      <c r="N147" s="125">
        <v>2179.02</v>
      </c>
      <c r="S147" s="269">
        <v>-1274550.05</v>
      </c>
      <c r="T147" s="269">
        <v>2606531.4300000002</v>
      </c>
      <c r="W147" s="98">
        <v>1105440</v>
      </c>
      <c r="Y147" s="98">
        <v>595.79999999999995</v>
      </c>
      <c r="Z147" s="98">
        <v>1031520</v>
      </c>
      <c r="AB147" s="98">
        <v>31500</v>
      </c>
      <c r="AC147" s="126">
        <v>1096648</v>
      </c>
      <c r="AD147" s="126">
        <v>2720</v>
      </c>
      <c r="AF147" s="126">
        <v>1253549.5</v>
      </c>
      <c r="AG147" s="126">
        <v>38493.33</v>
      </c>
      <c r="AK147" s="126">
        <v>5979.34</v>
      </c>
      <c r="AL147" s="101">
        <f t="shared" si="13"/>
        <v>635494.56999999995</v>
      </c>
      <c r="AM147" s="37">
        <f t="shared" si="14"/>
        <v>2179.02</v>
      </c>
      <c r="AN147" s="26">
        <f t="shared" si="15"/>
        <v>633315.54999999993</v>
      </c>
      <c r="AO147" s="17">
        <f t="shared" si="16"/>
        <v>2169055.7999999998</v>
      </c>
      <c r="AP147" s="19">
        <f t="shared" si="17"/>
        <v>2397390.17</v>
      </c>
      <c r="AQ147" s="32">
        <f t="shared" si="18"/>
        <v>-228334.37000000011</v>
      </c>
    </row>
    <row r="148" spans="1:43" x14ac:dyDescent="0.2">
      <c r="A148" t="s">
        <v>580</v>
      </c>
      <c r="B148" t="s">
        <v>581</v>
      </c>
      <c r="C148" s="95">
        <v>4975</v>
      </c>
      <c r="D148" s="74" t="s">
        <v>1414</v>
      </c>
      <c r="E148" s="269" t="s">
        <v>2346</v>
      </c>
      <c r="F148" s="124">
        <v>412495.96</v>
      </c>
      <c r="G148" s="124">
        <v>64300</v>
      </c>
      <c r="H148" s="124">
        <v>175222.03</v>
      </c>
      <c r="I148" s="269">
        <v>-94219.23</v>
      </c>
      <c r="J148" s="269">
        <v>-215665.36</v>
      </c>
      <c r="P148" s="125">
        <v>95668.46</v>
      </c>
      <c r="S148" s="269">
        <v>-1210247.45</v>
      </c>
      <c r="T148" s="269">
        <v>1289115.33</v>
      </c>
      <c r="W148" s="98">
        <v>678229.55</v>
      </c>
      <c r="X148" s="98">
        <v>232500</v>
      </c>
      <c r="Y148" s="98">
        <v>239.79</v>
      </c>
      <c r="Z148" s="98">
        <v>849840</v>
      </c>
      <c r="AC148" s="126">
        <v>922637</v>
      </c>
      <c r="AD148" s="126">
        <v>1920</v>
      </c>
      <c r="AF148" s="126">
        <v>503090.65</v>
      </c>
      <c r="AG148" s="126">
        <v>160424</v>
      </c>
      <c r="AK148" s="126">
        <v>1588.63</v>
      </c>
      <c r="AL148" s="101">
        <f t="shared" si="13"/>
        <v>652017.99</v>
      </c>
      <c r="AM148" s="37">
        <f t="shared" si="14"/>
        <v>95668.46</v>
      </c>
      <c r="AN148" s="26">
        <f t="shared" si="15"/>
        <v>556349.53</v>
      </c>
      <c r="AO148" s="17">
        <f t="shared" si="16"/>
        <v>1760809.34</v>
      </c>
      <c r="AP148" s="19">
        <f t="shared" si="17"/>
        <v>1589660.2799999998</v>
      </c>
      <c r="AQ148" s="32">
        <f t="shared" si="18"/>
        <v>171149.06000000029</v>
      </c>
    </row>
    <row r="149" spans="1:43" x14ac:dyDescent="0.2">
      <c r="A149" t="s">
        <v>580</v>
      </c>
      <c r="B149" t="s">
        <v>581</v>
      </c>
      <c r="C149" s="95">
        <v>2059</v>
      </c>
      <c r="D149" s="74" t="s">
        <v>1415</v>
      </c>
      <c r="E149" s="269" t="s">
        <v>2347</v>
      </c>
      <c r="F149" s="124">
        <v>319167.09999999998</v>
      </c>
      <c r="G149" s="124">
        <v>0</v>
      </c>
      <c r="H149" s="124">
        <v>303803.49</v>
      </c>
      <c r="I149" s="269">
        <v>1924888.67</v>
      </c>
      <c r="J149" s="269">
        <v>1020457.33</v>
      </c>
      <c r="P149" s="125">
        <v>837.84</v>
      </c>
      <c r="S149" s="269">
        <v>1189218.58</v>
      </c>
      <c r="T149" s="269">
        <v>2316929.4300000002</v>
      </c>
      <c r="W149" s="98">
        <v>677485.9</v>
      </c>
      <c r="X149" s="98">
        <v>145000</v>
      </c>
      <c r="Y149" s="98">
        <v>288.56</v>
      </c>
      <c r="Z149" s="98">
        <v>611360</v>
      </c>
      <c r="AC149" s="126">
        <v>705986</v>
      </c>
      <c r="AD149" s="126">
        <v>4966</v>
      </c>
      <c r="AF149" s="126">
        <v>481436.86</v>
      </c>
      <c r="AG149" s="126">
        <v>175566.35</v>
      </c>
      <c r="AK149" s="126">
        <v>680.51</v>
      </c>
      <c r="AL149" s="101">
        <f t="shared" si="13"/>
        <v>622970.59</v>
      </c>
      <c r="AM149" s="37">
        <f t="shared" si="14"/>
        <v>837.84</v>
      </c>
      <c r="AN149" s="26">
        <f t="shared" si="15"/>
        <v>622132.75</v>
      </c>
      <c r="AO149" s="17">
        <f t="shared" si="16"/>
        <v>1434134.46</v>
      </c>
      <c r="AP149" s="19">
        <f t="shared" si="17"/>
        <v>1368635.72</v>
      </c>
      <c r="AQ149" s="32">
        <f t="shared" si="18"/>
        <v>65498.739999999991</v>
      </c>
    </row>
    <row r="150" spans="1:43" x14ac:dyDescent="0.2">
      <c r="A150" t="s">
        <v>580</v>
      </c>
      <c r="B150" t="s">
        <v>581</v>
      </c>
      <c r="C150" s="95">
        <v>1986</v>
      </c>
      <c r="D150" s="74" t="s">
        <v>1416</v>
      </c>
      <c r="E150" s="269" t="s">
        <v>2348</v>
      </c>
      <c r="F150" s="124">
        <v>299773.69</v>
      </c>
      <c r="G150" s="124">
        <v>0</v>
      </c>
      <c r="H150" s="124">
        <v>581309.72</v>
      </c>
      <c r="I150" s="269">
        <v>551830.98</v>
      </c>
      <c r="J150" s="269">
        <v>129622.11</v>
      </c>
      <c r="N150" s="125">
        <v>30000</v>
      </c>
      <c r="P150" s="125">
        <v>143.61000000000001</v>
      </c>
      <c r="S150" s="269">
        <v>-1027100.58</v>
      </c>
      <c r="T150" s="269">
        <v>2601070</v>
      </c>
      <c r="W150" s="98">
        <v>815300</v>
      </c>
      <c r="X150" s="98">
        <v>60000</v>
      </c>
      <c r="Z150" s="98">
        <v>453440</v>
      </c>
      <c r="AC150" s="126">
        <v>533910</v>
      </c>
      <c r="AD150" s="126">
        <v>20464</v>
      </c>
      <c r="AF150" s="126">
        <v>716558.92</v>
      </c>
      <c r="AG150" s="126">
        <v>95550.61</v>
      </c>
      <c r="AL150" s="101">
        <f t="shared" si="13"/>
        <v>881083.40999999992</v>
      </c>
      <c r="AM150" s="37">
        <f t="shared" si="14"/>
        <v>30143.61</v>
      </c>
      <c r="AN150" s="26">
        <f t="shared" si="15"/>
        <v>850939.79999999993</v>
      </c>
      <c r="AO150" s="17">
        <f t="shared" si="16"/>
        <v>1328740</v>
      </c>
      <c r="AP150" s="19">
        <f t="shared" si="17"/>
        <v>1366483.53</v>
      </c>
      <c r="AQ150" s="32">
        <f t="shared" si="18"/>
        <v>-37743.530000000028</v>
      </c>
    </row>
    <row r="151" spans="1:43" x14ac:dyDescent="0.2">
      <c r="A151" t="s">
        <v>584</v>
      </c>
      <c r="B151" t="s">
        <v>586</v>
      </c>
      <c r="C151" s="95">
        <v>2574</v>
      </c>
      <c r="D151" s="74" t="s">
        <v>1417</v>
      </c>
      <c r="E151" s="269" t="s">
        <v>2302</v>
      </c>
      <c r="F151" s="124">
        <v>193016.91</v>
      </c>
      <c r="G151" s="124">
        <v>0</v>
      </c>
      <c r="H151" s="124">
        <v>78720.570000000007</v>
      </c>
      <c r="I151" s="269">
        <v>971920.81</v>
      </c>
      <c r="J151" s="269">
        <v>60290.94</v>
      </c>
      <c r="O151" s="125">
        <v>7650</v>
      </c>
      <c r="S151" s="269">
        <v>-161616.71</v>
      </c>
      <c r="T151" s="269">
        <v>1440146.04</v>
      </c>
      <c r="W151" s="98">
        <v>664749.9</v>
      </c>
      <c r="Z151" s="98">
        <v>887930</v>
      </c>
      <c r="AC151" s="126">
        <v>1115390</v>
      </c>
      <c r="AF151" s="126">
        <v>246686.07999999999</v>
      </c>
      <c r="AG151" s="126">
        <v>159655.92000000001</v>
      </c>
      <c r="AL151" s="101">
        <f t="shared" si="13"/>
        <v>271737.48</v>
      </c>
      <c r="AM151" s="37">
        <f t="shared" si="14"/>
        <v>7650</v>
      </c>
      <c r="AN151" s="26">
        <f t="shared" si="15"/>
        <v>264087.48</v>
      </c>
      <c r="AO151" s="17">
        <f t="shared" si="16"/>
        <v>1552679.9</v>
      </c>
      <c r="AP151" s="19">
        <f t="shared" si="17"/>
        <v>1521732</v>
      </c>
      <c r="AQ151" s="32">
        <f t="shared" si="18"/>
        <v>30947.899999999907</v>
      </c>
    </row>
    <row r="152" spans="1:43" x14ac:dyDescent="0.2">
      <c r="A152" t="s">
        <v>584</v>
      </c>
      <c r="B152" t="s">
        <v>586</v>
      </c>
      <c r="C152" s="95">
        <v>918</v>
      </c>
      <c r="D152" s="74" t="s">
        <v>1418</v>
      </c>
      <c r="E152" s="269" t="s">
        <v>2303</v>
      </c>
      <c r="F152" s="124">
        <v>236095.59</v>
      </c>
      <c r="H152" s="124">
        <v>77525.27</v>
      </c>
      <c r="I152" s="269">
        <v>175981.82</v>
      </c>
      <c r="J152" s="269">
        <v>-120568.46</v>
      </c>
      <c r="S152" s="269">
        <v>-557381.53</v>
      </c>
      <c r="T152" s="269">
        <v>1115345.6000000001</v>
      </c>
      <c r="W152" s="98">
        <v>532244.35</v>
      </c>
      <c r="Y152" s="98">
        <v>234.37</v>
      </c>
      <c r="Z152" s="98">
        <v>683020</v>
      </c>
      <c r="AC152" s="126">
        <v>738540</v>
      </c>
      <c r="AF152" s="126">
        <v>254326.21</v>
      </c>
      <c r="AG152" s="126">
        <v>402288.36</v>
      </c>
      <c r="AL152" s="101">
        <f t="shared" si="13"/>
        <v>313620.86</v>
      </c>
      <c r="AM152" s="37">
        <f t="shared" si="14"/>
        <v>0</v>
      </c>
      <c r="AN152" s="26">
        <f t="shared" si="15"/>
        <v>313620.86</v>
      </c>
      <c r="AO152" s="17">
        <f t="shared" si="16"/>
        <v>1215498.72</v>
      </c>
      <c r="AP152" s="19">
        <f t="shared" si="17"/>
        <v>1395154.5699999998</v>
      </c>
      <c r="AQ152" s="32">
        <f t="shared" si="18"/>
        <v>-179655.84999999986</v>
      </c>
    </row>
    <row r="153" spans="1:43" x14ac:dyDescent="0.2">
      <c r="A153" t="s">
        <v>584</v>
      </c>
      <c r="B153" t="s">
        <v>586</v>
      </c>
      <c r="C153" s="95">
        <v>4046</v>
      </c>
      <c r="D153" s="74" t="s">
        <v>1419</v>
      </c>
      <c r="E153" s="269" t="s">
        <v>2306</v>
      </c>
      <c r="F153" s="124">
        <v>223427.05</v>
      </c>
      <c r="G153" s="124">
        <v>0</v>
      </c>
      <c r="H153" s="124">
        <v>62050.62</v>
      </c>
      <c r="I153" s="269">
        <v>575965.6</v>
      </c>
      <c r="J153" s="269">
        <v>105742.39</v>
      </c>
      <c r="O153" s="125">
        <v>76400</v>
      </c>
      <c r="S153" s="269">
        <v>-278918.59999999998</v>
      </c>
      <c r="T153" s="269">
        <v>1161019.07</v>
      </c>
      <c r="W153" s="98">
        <v>824424.21</v>
      </c>
      <c r="Y153" s="98">
        <v>201.66</v>
      </c>
      <c r="Z153" s="98">
        <v>781570</v>
      </c>
      <c r="AC153" s="126">
        <v>1055570</v>
      </c>
      <c r="AF153" s="126">
        <v>443905.68</v>
      </c>
      <c r="AG153" s="126">
        <v>77101</v>
      </c>
      <c r="AK153" s="126">
        <v>980</v>
      </c>
      <c r="AL153" s="101">
        <f t="shared" si="13"/>
        <v>285477.67</v>
      </c>
      <c r="AM153" s="37">
        <f t="shared" si="14"/>
        <v>76400</v>
      </c>
      <c r="AN153" s="26">
        <f t="shared" si="15"/>
        <v>209077.66999999998</v>
      </c>
      <c r="AO153" s="17">
        <f t="shared" si="16"/>
        <v>1606195.87</v>
      </c>
      <c r="AP153" s="19">
        <f t="shared" si="17"/>
        <v>1577556.68</v>
      </c>
      <c r="AQ153" s="32">
        <f t="shared" si="18"/>
        <v>28639.190000000177</v>
      </c>
    </row>
    <row r="154" spans="1:43" x14ac:dyDescent="0.2">
      <c r="A154" t="s">
        <v>584</v>
      </c>
      <c r="B154" t="s">
        <v>586</v>
      </c>
      <c r="C154" s="95">
        <v>1868</v>
      </c>
      <c r="D154" s="74" t="s">
        <v>1420</v>
      </c>
      <c r="E154" s="269" t="s">
        <v>2355</v>
      </c>
      <c r="F154" s="124">
        <v>128800.24</v>
      </c>
      <c r="G154" s="124">
        <v>0</v>
      </c>
      <c r="H154" s="124">
        <v>34890</v>
      </c>
      <c r="I154" s="269">
        <v>1288447.3500000001</v>
      </c>
      <c r="J154" s="269">
        <v>369929.11</v>
      </c>
      <c r="S154" s="269">
        <v>-215678.04</v>
      </c>
      <c r="T154" s="269">
        <v>1993235.29</v>
      </c>
      <c r="W154" s="98">
        <v>520055.58</v>
      </c>
      <c r="Y154" s="98">
        <v>117.43</v>
      </c>
      <c r="Z154" s="98">
        <v>809550</v>
      </c>
      <c r="AC154" s="126">
        <v>882000</v>
      </c>
      <c r="AF154" s="126">
        <v>237030.02</v>
      </c>
      <c r="AG154" s="126">
        <v>156815.54</v>
      </c>
      <c r="AL154" s="101">
        <f t="shared" si="13"/>
        <v>163690.23999999999</v>
      </c>
      <c r="AM154" s="37">
        <f t="shared" si="14"/>
        <v>0</v>
      </c>
      <c r="AN154" s="26">
        <f t="shared" si="15"/>
        <v>163690.23999999999</v>
      </c>
      <c r="AO154" s="17">
        <f t="shared" si="16"/>
        <v>1329723.01</v>
      </c>
      <c r="AP154" s="19">
        <f t="shared" si="17"/>
        <v>1275845.56</v>
      </c>
      <c r="AQ154" s="32">
        <f t="shared" si="18"/>
        <v>53877.449999999953</v>
      </c>
    </row>
    <row r="157" spans="1:43" x14ac:dyDescent="0.2">
      <c r="D157" s="56"/>
    </row>
    <row r="158" spans="1:43" x14ac:dyDescent="0.2">
      <c r="D158" s="56"/>
    </row>
    <row r="159" spans="1:43" x14ac:dyDescent="0.2">
      <c r="D159" s="56"/>
    </row>
    <row r="160" spans="1:43" x14ac:dyDescent="0.2">
      <c r="D160" s="56"/>
    </row>
    <row r="161" spans="4:4" x14ac:dyDescent="0.2">
      <c r="D161" s="56"/>
    </row>
    <row r="162" spans="4:4" x14ac:dyDescent="0.2">
      <c r="D162" s="56"/>
    </row>
    <row r="163" spans="4:4" x14ac:dyDescent="0.2">
      <c r="D163" s="56"/>
    </row>
    <row r="164" spans="4:4" x14ac:dyDescent="0.2">
      <c r="D164" s="56"/>
    </row>
    <row r="165" spans="4:4" x14ac:dyDescent="0.2">
      <c r="D165" s="56"/>
    </row>
  </sheetData>
  <autoFilter ref="A1:AQ15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7"/>
  <sheetViews>
    <sheetView topLeftCell="A16" zoomScale="140" zoomScaleNormal="140" workbookViewId="0">
      <selection activeCell="H7" sqref="H7"/>
    </sheetView>
  </sheetViews>
  <sheetFormatPr defaultRowHeight="13.5" x14ac:dyDescent="0.25"/>
  <cols>
    <col min="1" max="1" width="6.375" style="110" customWidth="1"/>
    <col min="2" max="2" width="14.125" style="110" customWidth="1"/>
    <col min="3" max="3" width="10.375" style="110" customWidth="1"/>
    <col min="4" max="4" width="9.625" style="110" customWidth="1"/>
    <col min="5" max="5" width="11.75" style="110" customWidth="1"/>
    <col min="6" max="6" width="13.625" style="110" customWidth="1"/>
    <col min="7" max="7" width="9.875" style="110" customWidth="1"/>
    <col min="8" max="8" width="20.125" style="110" customWidth="1"/>
    <col min="9" max="9" width="8.625" style="110" bestFit="1" customWidth="1"/>
    <col min="10" max="10" width="8.25" style="110" bestFit="1" customWidth="1"/>
    <col min="11" max="255" width="9" style="110"/>
    <col min="256" max="256" width="7.125" style="110" customWidth="1"/>
    <col min="257" max="257" width="12.75" style="110" customWidth="1"/>
    <col min="258" max="258" width="12.875" style="110" customWidth="1"/>
    <col min="259" max="262" width="10.375" style="110" customWidth="1"/>
    <col min="263" max="263" width="65.25" style="110" customWidth="1"/>
    <col min="264" max="511" width="9" style="110"/>
    <col min="512" max="512" width="7.125" style="110" customWidth="1"/>
    <col min="513" max="513" width="12.75" style="110" customWidth="1"/>
    <col min="514" max="514" width="12.875" style="110" customWidth="1"/>
    <col min="515" max="518" width="10.375" style="110" customWidth="1"/>
    <col min="519" max="519" width="65.25" style="110" customWidth="1"/>
    <col min="520" max="767" width="9" style="110"/>
    <col min="768" max="768" width="7.125" style="110" customWidth="1"/>
    <col min="769" max="769" width="12.75" style="110" customWidth="1"/>
    <col min="770" max="770" width="12.875" style="110" customWidth="1"/>
    <col min="771" max="774" width="10.375" style="110" customWidth="1"/>
    <col min="775" max="775" width="65.25" style="110" customWidth="1"/>
    <col min="776" max="1023" width="9" style="110"/>
    <col min="1024" max="1024" width="7.125" style="110" customWidth="1"/>
    <col min="1025" max="1025" width="12.75" style="110" customWidth="1"/>
    <col min="1026" max="1026" width="12.875" style="110" customWidth="1"/>
    <col min="1027" max="1030" width="10.375" style="110" customWidth="1"/>
    <col min="1031" max="1031" width="65.25" style="110" customWidth="1"/>
    <col min="1032" max="1279" width="9" style="110"/>
    <col min="1280" max="1280" width="7.125" style="110" customWidth="1"/>
    <col min="1281" max="1281" width="12.75" style="110" customWidth="1"/>
    <col min="1282" max="1282" width="12.875" style="110" customWidth="1"/>
    <col min="1283" max="1286" width="10.375" style="110" customWidth="1"/>
    <col min="1287" max="1287" width="65.25" style="110" customWidth="1"/>
    <col min="1288" max="1535" width="9" style="110"/>
    <col min="1536" max="1536" width="7.125" style="110" customWidth="1"/>
    <col min="1537" max="1537" width="12.75" style="110" customWidth="1"/>
    <col min="1538" max="1538" width="12.875" style="110" customWidth="1"/>
    <col min="1539" max="1542" width="10.375" style="110" customWidth="1"/>
    <col min="1543" max="1543" width="65.25" style="110" customWidth="1"/>
    <col min="1544" max="1791" width="9" style="110"/>
    <col min="1792" max="1792" width="7.125" style="110" customWidth="1"/>
    <col min="1793" max="1793" width="12.75" style="110" customWidth="1"/>
    <col min="1794" max="1794" width="12.875" style="110" customWidth="1"/>
    <col min="1795" max="1798" width="10.375" style="110" customWidth="1"/>
    <col min="1799" max="1799" width="65.25" style="110" customWidth="1"/>
    <col min="1800" max="2047" width="9" style="110"/>
    <col min="2048" max="2048" width="7.125" style="110" customWidth="1"/>
    <col min="2049" max="2049" width="12.75" style="110" customWidth="1"/>
    <col min="2050" max="2050" width="12.875" style="110" customWidth="1"/>
    <col min="2051" max="2054" width="10.375" style="110" customWidth="1"/>
    <col min="2055" max="2055" width="65.25" style="110" customWidth="1"/>
    <col min="2056" max="2303" width="9" style="110"/>
    <col min="2304" max="2304" width="7.125" style="110" customWidth="1"/>
    <col min="2305" max="2305" width="12.75" style="110" customWidth="1"/>
    <col min="2306" max="2306" width="12.875" style="110" customWidth="1"/>
    <col min="2307" max="2310" width="10.375" style="110" customWidth="1"/>
    <col min="2311" max="2311" width="65.25" style="110" customWidth="1"/>
    <col min="2312" max="2559" width="9" style="110"/>
    <col min="2560" max="2560" width="7.125" style="110" customWidth="1"/>
    <col min="2561" max="2561" width="12.75" style="110" customWidth="1"/>
    <col min="2562" max="2562" width="12.875" style="110" customWidth="1"/>
    <col min="2563" max="2566" width="10.375" style="110" customWidth="1"/>
    <col min="2567" max="2567" width="65.25" style="110" customWidth="1"/>
    <col min="2568" max="2815" width="9" style="110"/>
    <col min="2816" max="2816" width="7.125" style="110" customWidth="1"/>
    <col min="2817" max="2817" width="12.75" style="110" customWidth="1"/>
    <col min="2818" max="2818" width="12.875" style="110" customWidth="1"/>
    <col min="2819" max="2822" width="10.375" style="110" customWidth="1"/>
    <col min="2823" max="2823" width="65.25" style="110" customWidth="1"/>
    <col min="2824" max="3071" width="9" style="110"/>
    <col min="3072" max="3072" width="7.125" style="110" customWidth="1"/>
    <col min="3073" max="3073" width="12.75" style="110" customWidth="1"/>
    <col min="3074" max="3074" width="12.875" style="110" customWidth="1"/>
    <col min="3075" max="3078" width="10.375" style="110" customWidth="1"/>
    <col min="3079" max="3079" width="65.25" style="110" customWidth="1"/>
    <col min="3080" max="3327" width="9" style="110"/>
    <col min="3328" max="3328" width="7.125" style="110" customWidth="1"/>
    <col min="3329" max="3329" width="12.75" style="110" customWidth="1"/>
    <col min="3330" max="3330" width="12.875" style="110" customWidth="1"/>
    <col min="3331" max="3334" width="10.375" style="110" customWidth="1"/>
    <col min="3335" max="3335" width="65.25" style="110" customWidth="1"/>
    <col min="3336" max="3583" width="9" style="110"/>
    <col min="3584" max="3584" width="7.125" style="110" customWidth="1"/>
    <col min="3585" max="3585" width="12.75" style="110" customWidth="1"/>
    <col min="3586" max="3586" width="12.875" style="110" customWidth="1"/>
    <col min="3587" max="3590" width="10.375" style="110" customWidth="1"/>
    <col min="3591" max="3591" width="65.25" style="110" customWidth="1"/>
    <col min="3592" max="3839" width="9" style="110"/>
    <col min="3840" max="3840" width="7.125" style="110" customWidth="1"/>
    <col min="3841" max="3841" width="12.75" style="110" customWidth="1"/>
    <col min="3842" max="3842" width="12.875" style="110" customWidth="1"/>
    <col min="3843" max="3846" width="10.375" style="110" customWidth="1"/>
    <col min="3847" max="3847" width="65.25" style="110" customWidth="1"/>
    <col min="3848" max="4095" width="9" style="110"/>
    <col min="4096" max="4096" width="7.125" style="110" customWidth="1"/>
    <col min="4097" max="4097" width="12.75" style="110" customWidth="1"/>
    <col min="4098" max="4098" width="12.875" style="110" customWidth="1"/>
    <col min="4099" max="4102" width="10.375" style="110" customWidth="1"/>
    <col min="4103" max="4103" width="65.25" style="110" customWidth="1"/>
    <col min="4104" max="4351" width="9" style="110"/>
    <col min="4352" max="4352" width="7.125" style="110" customWidth="1"/>
    <col min="4353" max="4353" width="12.75" style="110" customWidth="1"/>
    <col min="4354" max="4354" width="12.875" style="110" customWidth="1"/>
    <col min="4355" max="4358" width="10.375" style="110" customWidth="1"/>
    <col min="4359" max="4359" width="65.25" style="110" customWidth="1"/>
    <col min="4360" max="4607" width="9" style="110"/>
    <col min="4608" max="4608" width="7.125" style="110" customWidth="1"/>
    <col min="4609" max="4609" width="12.75" style="110" customWidth="1"/>
    <col min="4610" max="4610" width="12.875" style="110" customWidth="1"/>
    <col min="4611" max="4614" width="10.375" style="110" customWidth="1"/>
    <col min="4615" max="4615" width="65.25" style="110" customWidth="1"/>
    <col min="4616" max="4863" width="9" style="110"/>
    <col min="4864" max="4864" width="7.125" style="110" customWidth="1"/>
    <col min="4865" max="4865" width="12.75" style="110" customWidth="1"/>
    <col min="4866" max="4866" width="12.875" style="110" customWidth="1"/>
    <col min="4867" max="4870" width="10.375" style="110" customWidth="1"/>
    <col min="4871" max="4871" width="65.25" style="110" customWidth="1"/>
    <col min="4872" max="5119" width="9" style="110"/>
    <col min="5120" max="5120" width="7.125" style="110" customWidth="1"/>
    <col min="5121" max="5121" width="12.75" style="110" customWidth="1"/>
    <col min="5122" max="5122" width="12.875" style="110" customWidth="1"/>
    <col min="5123" max="5126" width="10.375" style="110" customWidth="1"/>
    <col min="5127" max="5127" width="65.25" style="110" customWidth="1"/>
    <col min="5128" max="5375" width="9" style="110"/>
    <col min="5376" max="5376" width="7.125" style="110" customWidth="1"/>
    <col min="5377" max="5377" width="12.75" style="110" customWidth="1"/>
    <col min="5378" max="5378" width="12.875" style="110" customWidth="1"/>
    <col min="5379" max="5382" width="10.375" style="110" customWidth="1"/>
    <col min="5383" max="5383" width="65.25" style="110" customWidth="1"/>
    <col min="5384" max="5631" width="9" style="110"/>
    <col min="5632" max="5632" width="7.125" style="110" customWidth="1"/>
    <col min="5633" max="5633" width="12.75" style="110" customWidth="1"/>
    <col min="5634" max="5634" width="12.875" style="110" customWidth="1"/>
    <col min="5635" max="5638" width="10.375" style="110" customWidth="1"/>
    <col min="5639" max="5639" width="65.25" style="110" customWidth="1"/>
    <col min="5640" max="5887" width="9" style="110"/>
    <col min="5888" max="5888" width="7.125" style="110" customWidth="1"/>
    <col min="5889" max="5889" width="12.75" style="110" customWidth="1"/>
    <col min="5890" max="5890" width="12.875" style="110" customWidth="1"/>
    <col min="5891" max="5894" width="10.375" style="110" customWidth="1"/>
    <col min="5895" max="5895" width="65.25" style="110" customWidth="1"/>
    <col min="5896" max="6143" width="9" style="110"/>
    <col min="6144" max="6144" width="7.125" style="110" customWidth="1"/>
    <col min="6145" max="6145" width="12.75" style="110" customWidth="1"/>
    <col min="6146" max="6146" width="12.875" style="110" customWidth="1"/>
    <col min="6147" max="6150" width="10.375" style="110" customWidth="1"/>
    <col min="6151" max="6151" width="65.25" style="110" customWidth="1"/>
    <col min="6152" max="6399" width="9" style="110"/>
    <col min="6400" max="6400" width="7.125" style="110" customWidth="1"/>
    <col min="6401" max="6401" width="12.75" style="110" customWidth="1"/>
    <col min="6402" max="6402" width="12.875" style="110" customWidth="1"/>
    <col min="6403" max="6406" width="10.375" style="110" customWidth="1"/>
    <col min="6407" max="6407" width="65.25" style="110" customWidth="1"/>
    <col min="6408" max="6655" width="9" style="110"/>
    <col min="6656" max="6656" width="7.125" style="110" customWidth="1"/>
    <col min="6657" max="6657" width="12.75" style="110" customWidth="1"/>
    <col min="6658" max="6658" width="12.875" style="110" customWidth="1"/>
    <col min="6659" max="6662" width="10.375" style="110" customWidth="1"/>
    <col min="6663" max="6663" width="65.25" style="110" customWidth="1"/>
    <col min="6664" max="6911" width="9" style="110"/>
    <col min="6912" max="6912" width="7.125" style="110" customWidth="1"/>
    <col min="6913" max="6913" width="12.75" style="110" customWidth="1"/>
    <col min="6914" max="6914" width="12.875" style="110" customWidth="1"/>
    <col min="6915" max="6918" width="10.375" style="110" customWidth="1"/>
    <col min="6919" max="6919" width="65.25" style="110" customWidth="1"/>
    <col min="6920" max="7167" width="9" style="110"/>
    <col min="7168" max="7168" width="7.125" style="110" customWidth="1"/>
    <col min="7169" max="7169" width="12.75" style="110" customWidth="1"/>
    <col min="7170" max="7170" width="12.875" style="110" customWidth="1"/>
    <col min="7171" max="7174" width="10.375" style="110" customWidth="1"/>
    <col min="7175" max="7175" width="65.25" style="110" customWidth="1"/>
    <col min="7176" max="7423" width="9" style="110"/>
    <col min="7424" max="7424" width="7.125" style="110" customWidth="1"/>
    <col min="7425" max="7425" width="12.75" style="110" customWidth="1"/>
    <col min="7426" max="7426" width="12.875" style="110" customWidth="1"/>
    <col min="7427" max="7430" width="10.375" style="110" customWidth="1"/>
    <col min="7431" max="7431" width="65.25" style="110" customWidth="1"/>
    <col min="7432" max="7679" width="9" style="110"/>
    <col min="7680" max="7680" width="7.125" style="110" customWidth="1"/>
    <col min="7681" max="7681" width="12.75" style="110" customWidth="1"/>
    <col min="7682" max="7682" width="12.875" style="110" customWidth="1"/>
    <col min="7683" max="7686" width="10.375" style="110" customWidth="1"/>
    <col min="7687" max="7687" width="65.25" style="110" customWidth="1"/>
    <col min="7688" max="7935" width="9" style="110"/>
    <col min="7936" max="7936" width="7.125" style="110" customWidth="1"/>
    <col min="7937" max="7937" width="12.75" style="110" customWidth="1"/>
    <col min="7938" max="7938" width="12.875" style="110" customWidth="1"/>
    <col min="7939" max="7942" width="10.375" style="110" customWidth="1"/>
    <col min="7943" max="7943" width="65.25" style="110" customWidth="1"/>
    <col min="7944" max="8191" width="9" style="110"/>
    <col min="8192" max="8192" width="7.125" style="110" customWidth="1"/>
    <col min="8193" max="8193" width="12.75" style="110" customWidth="1"/>
    <col min="8194" max="8194" width="12.875" style="110" customWidth="1"/>
    <col min="8195" max="8198" width="10.375" style="110" customWidth="1"/>
    <col min="8199" max="8199" width="65.25" style="110" customWidth="1"/>
    <col min="8200" max="8447" width="9" style="110"/>
    <col min="8448" max="8448" width="7.125" style="110" customWidth="1"/>
    <col min="8449" max="8449" width="12.75" style="110" customWidth="1"/>
    <col min="8450" max="8450" width="12.875" style="110" customWidth="1"/>
    <col min="8451" max="8454" width="10.375" style="110" customWidth="1"/>
    <col min="8455" max="8455" width="65.25" style="110" customWidth="1"/>
    <col min="8456" max="8703" width="9" style="110"/>
    <col min="8704" max="8704" width="7.125" style="110" customWidth="1"/>
    <col min="8705" max="8705" width="12.75" style="110" customWidth="1"/>
    <col min="8706" max="8706" width="12.875" style="110" customWidth="1"/>
    <col min="8707" max="8710" width="10.375" style="110" customWidth="1"/>
    <col min="8711" max="8711" width="65.25" style="110" customWidth="1"/>
    <col min="8712" max="8959" width="9" style="110"/>
    <col min="8960" max="8960" width="7.125" style="110" customWidth="1"/>
    <col min="8961" max="8961" width="12.75" style="110" customWidth="1"/>
    <col min="8962" max="8962" width="12.875" style="110" customWidth="1"/>
    <col min="8963" max="8966" width="10.375" style="110" customWidth="1"/>
    <col min="8967" max="8967" width="65.25" style="110" customWidth="1"/>
    <col min="8968" max="9215" width="9" style="110"/>
    <col min="9216" max="9216" width="7.125" style="110" customWidth="1"/>
    <col min="9217" max="9217" width="12.75" style="110" customWidth="1"/>
    <col min="9218" max="9218" width="12.875" style="110" customWidth="1"/>
    <col min="9219" max="9222" width="10.375" style="110" customWidth="1"/>
    <col min="9223" max="9223" width="65.25" style="110" customWidth="1"/>
    <col min="9224" max="9471" width="9" style="110"/>
    <col min="9472" max="9472" width="7.125" style="110" customWidth="1"/>
    <col min="9473" max="9473" width="12.75" style="110" customWidth="1"/>
    <col min="9474" max="9474" width="12.875" style="110" customWidth="1"/>
    <col min="9475" max="9478" width="10.375" style="110" customWidth="1"/>
    <col min="9479" max="9479" width="65.25" style="110" customWidth="1"/>
    <col min="9480" max="9727" width="9" style="110"/>
    <col min="9728" max="9728" width="7.125" style="110" customWidth="1"/>
    <col min="9729" max="9729" width="12.75" style="110" customWidth="1"/>
    <col min="9730" max="9730" width="12.875" style="110" customWidth="1"/>
    <col min="9731" max="9734" width="10.375" style="110" customWidth="1"/>
    <col min="9735" max="9735" width="65.25" style="110" customWidth="1"/>
    <col min="9736" max="9983" width="9" style="110"/>
    <col min="9984" max="9984" width="7.125" style="110" customWidth="1"/>
    <col min="9985" max="9985" width="12.75" style="110" customWidth="1"/>
    <col min="9986" max="9986" width="12.875" style="110" customWidth="1"/>
    <col min="9987" max="9990" width="10.375" style="110" customWidth="1"/>
    <col min="9991" max="9991" width="65.25" style="110" customWidth="1"/>
    <col min="9992" max="10239" width="9" style="110"/>
    <col min="10240" max="10240" width="7.125" style="110" customWidth="1"/>
    <col min="10241" max="10241" width="12.75" style="110" customWidth="1"/>
    <col min="10242" max="10242" width="12.875" style="110" customWidth="1"/>
    <col min="10243" max="10246" width="10.375" style="110" customWidth="1"/>
    <col min="10247" max="10247" width="65.25" style="110" customWidth="1"/>
    <col min="10248" max="10495" width="9" style="110"/>
    <col min="10496" max="10496" width="7.125" style="110" customWidth="1"/>
    <col min="10497" max="10497" width="12.75" style="110" customWidth="1"/>
    <col min="10498" max="10498" width="12.875" style="110" customWidth="1"/>
    <col min="10499" max="10502" width="10.375" style="110" customWidth="1"/>
    <col min="10503" max="10503" width="65.25" style="110" customWidth="1"/>
    <col min="10504" max="10751" width="9" style="110"/>
    <col min="10752" max="10752" width="7.125" style="110" customWidth="1"/>
    <col min="10753" max="10753" width="12.75" style="110" customWidth="1"/>
    <col min="10754" max="10754" width="12.875" style="110" customWidth="1"/>
    <col min="10755" max="10758" width="10.375" style="110" customWidth="1"/>
    <col min="10759" max="10759" width="65.25" style="110" customWidth="1"/>
    <col min="10760" max="11007" width="9" style="110"/>
    <col min="11008" max="11008" width="7.125" style="110" customWidth="1"/>
    <col min="11009" max="11009" width="12.75" style="110" customWidth="1"/>
    <col min="11010" max="11010" width="12.875" style="110" customWidth="1"/>
    <col min="11011" max="11014" width="10.375" style="110" customWidth="1"/>
    <col min="11015" max="11015" width="65.25" style="110" customWidth="1"/>
    <col min="11016" max="11263" width="9" style="110"/>
    <col min="11264" max="11264" width="7.125" style="110" customWidth="1"/>
    <col min="11265" max="11265" width="12.75" style="110" customWidth="1"/>
    <col min="11266" max="11266" width="12.875" style="110" customWidth="1"/>
    <col min="11267" max="11270" width="10.375" style="110" customWidth="1"/>
    <col min="11271" max="11271" width="65.25" style="110" customWidth="1"/>
    <col min="11272" max="11519" width="9" style="110"/>
    <col min="11520" max="11520" width="7.125" style="110" customWidth="1"/>
    <col min="11521" max="11521" width="12.75" style="110" customWidth="1"/>
    <col min="11522" max="11522" width="12.875" style="110" customWidth="1"/>
    <col min="11523" max="11526" width="10.375" style="110" customWidth="1"/>
    <col min="11527" max="11527" width="65.25" style="110" customWidth="1"/>
    <col min="11528" max="11775" width="9" style="110"/>
    <col min="11776" max="11776" width="7.125" style="110" customWidth="1"/>
    <col min="11777" max="11777" width="12.75" style="110" customWidth="1"/>
    <col min="11778" max="11778" width="12.875" style="110" customWidth="1"/>
    <col min="11779" max="11782" width="10.375" style="110" customWidth="1"/>
    <col min="11783" max="11783" width="65.25" style="110" customWidth="1"/>
    <col min="11784" max="12031" width="9" style="110"/>
    <col min="12032" max="12032" width="7.125" style="110" customWidth="1"/>
    <col min="12033" max="12033" width="12.75" style="110" customWidth="1"/>
    <col min="12034" max="12034" width="12.875" style="110" customWidth="1"/>
    <col min="12035" max="12038" width="10.375" style="110" customWidth="1"/>
    <col min="12039" max="12039" width="65.25" style="110" customWidth="1"/>
    <col min="12040" max="12287" width="9" style="110"/>
    <col min="12288" max="12288" width="7.125" style="110" customWidth="1"/>
    <col min="12289" max="12289" width="12.75" style="110" customWidth="1"/>
    <col min="12290" max="12290" width="12.875" style="110" customWidth="1"/>
    <col min="12291" max="12294" width="10.375" style="110" customWidth="1"/>
    <col min="12295" max="12295" width="65.25" style="110" customWidth="1"/>
    <col min="12296" max="12543" width="9" style="110"/>
    <col min="12544" max="12544" width="7.125" style="110" customWidth="1"/>
    <col min="12545" max="12545" width="12.75" style="110" customWidth="1"/>
    <col min="12546" max="12546" width="12.875" style="110" customWidth="1"/>
    <col min="12547" max="12550" width="10.375" style="110" customWidth="1"/>
    <col min="12551" max="12551" width="65.25" style="110" customWidth="1"/>
    <col min="12552" max="12799" width="9" style="110"/>
    <col min="12800" max="12800" width="7.125" style="110" customWidth="1"/>
    <col min="12801" max="12801" width="12.75" style="110" customWidth="1"/>
    <col min="12802" max="12802" width="12.875" style="110" customWidth="1"/>
    <col min="12803" max="12806" width="10.375" style="110" customWidth="1"/>
    <col min="12807" max="12807" width="65.25" style="110" customWidth="1"/>
    <col min="12808" max="13055" width="9" style="110"/>
    <col min="13056" max="13056" width="7.125" style="110" customWidth="1"/>
    <col min="13057" max="13057" width="12.75" style="110" customWidth="1"/>
    <col min="13058" max="13058" width="12.875" style="110" customWidth="1"/>
    <col min="13059" max="13062" width="10.375" style="110" customWidth="1"/>
    <col min="13063" max="13063" width="65.25" style="110" customWidth="1"/>
    <col min="13064" max="13311" width="9" style="110"/>
    <col min="13312" max="13312" width="7.125" style="110" customWidth="1"/>
    <col min="13313" max="13313" width="12.75" style="110" customWidth="1"/>
    <col min="13314" max="13314" width="12.875" style="110" customWidth="1"/>
    <col min="13315" max="13318" width="10.375" style="110" customWidth="1"/>
    <col min="13319" max="13319" width="65.25" style="110" customWidth="1"/>
    <col min="13320" max="13567" width="9" style="110"/>
    <col min="13568" max="13568" width="7.125" style="110" customWidth="1"/>
    <col min="13569" max="13569" width="12.75" style="110" customWidth="1"/>
    <col min="13570" max="13570" width="12.875" style="110" customWidth="1"/>
    <col min="13571" max="13574" width="10.375" style="110" customWidth="1"/>
    <col min="13575" max="13575" width="65.25" style="110" customWidth="1"/>
    <col min="13576" max="13823" width="9" style="110"/>
    <col min="13824" max="13824" width="7.125" style="110" customWidth="1"/>
    <col min="13825" max="13825" width="12.75" style="110" customWidth="1"/>
    <col min="13826" max="13826" width="12.875" style="110" customWidth="1"/>
    <col min="13827" max="13830" width="10.375" style="110" customWidth="1"/>
    <col min="13831" max="13831" width="65.25" style="110" customWidth="1"/>
    <col min="13832" max="14079" width="9" style="110"/>
    <col min="14080" max="14080" width="7.125" style="110" customWidth="1"/>
    <col min="14081" max="14081" width="12.75" style="110" customWidth="1"/>
    <col min="14082" max="14082" width="12.875" style="110" customWidth="1"/>
    <col min="14083" max="14086" width="10.375" style="110" customWidth="1"/>
    <col min="14087" max="14087" width="65.25" style="110" customWidth="1"/>
    <col min="14088" max="14335" width="9" style="110"/>
    <col min="14336" max="14336" width="7.125" style="110" customWidth="1"/>
    <col min="14337" max="14337" width="12.75" style="110" customWidth="1"/>
    <col min="14338" max="14338" width="12.875" style="110" customWidth="1"/>
    <col min="14339" max="14342" width="10.375" style="110" customWidth="1"/>
    <col min="14343" max="14343" width="65.25" style="110" customWidth="1"/>
    <col min="14344" max="14591" width="9" style="110"/>
    <col min="14592" max="14592" width="7.125" style="110" customWidth="1"/>
    <col min="14593" max="14593" width="12.75" style="110" customWidth="1"/>
    <col min="14594" max="14594" width="12.875" style="110" customWidth="1"/>
    <col min="14595" max="14598" width="10.375" style="110" customWidth="1"/>
    <col min="14599" max="14599" width="65.25" style="110" customWidth="1"/>
    <col min="14600" max="14847" width="9" style="110"/>
    <col min="14848" max="14848" width="7.125" style="110" customWidth="1"/>
    <col min="14849" max="14849" width="12.75" style="110" customWidth="1"/>
    <col min="14850" max="14850" width="12.875" style="110" customWidth="1"/>
    <col min="14851" max="14854" width="10.375" style="110" customWidth="1"/>
    <col min="14855" max="14855" width="65.25" style="110" customWidth="1"/>
    <col min="14856" max="15103" width="9" style="110"/>
    <col min="15104" max="15104" width="7.125" style="110" customWidth="1"/>
    <col min="15105" max="15105" width="12.75" style="110" customWidth="1"/>
    <col min="15106" max="15106" width="12.875" style="110" customWidth="1"/>
    <col min="15107" max="15110" width="10.375" style="110" customWidth="1"/>
    <col min="15111" max="15111" width="65.25" style="110" customWidth="1"/>
    <col min="15112" max="15359" width="9" style="110"/>
    <col min="15360" max="15360" width="7.125" style="110" customWidth="1"/>
    <col min="15361" max="15361" width="12.75" style="110" customWidth="1"/>
    <col min="15362" max="15362" width="12.875" style="110" customWidth="1"/>
    <col min="15363" max="15366" width="10.375" style="110" customWidth="1"/>
    <col min="15367" max="15367" width="65.25" style="110" customWidth="1"/>
    <col min="15368" max="15615" width="9" style="110"/>
    <col min="15616" max="15616" width="7.125" style="110" customWidth="1"/>
    <col min="15617" max="15617" width="12.75" style="110" customWidth="1"/>
    <col min="15618" max="15618" width="12.875" style="110" customWidth="1"/>
    <col min="15619" max="15622" width="10.375" style="110" customWidth="1"/>
    <col min="15623" max="15623" width="65.25" style="110" customWidth="1"/>
    <col min="15624" max="15871" width="9" style="110"/>
    <col min="15872" max="15872" width="7.125" style="110" customWidth="1"/>
    <col min="15873" max="15873" width="12.75" style="110" customWidth="1"/>
    <col min="15874" max="15874" width="12.875" style="110" customWidth="1"/>
    <col min="15875" max="15878" width="10.375" style="110" customWidth="1"/>
    <col min="15879" max="15879" width="65.25" style="110" customWidth="1"/>
    <col min="15880" max="16127" width="9" style="110"/>
    <col min="16128" max="16128" width="7.125" style="110" customWidth="1"/>
    <col min="16129" max="16129" width="12.75" style="110" customWidth="1"/>
    <col min="16130" max="16130" width="12.875" style="110" customWidth="1"/>
    <col min="16131" max="16134" width="10.375" style="110" customWidth="1"/>
    <col min="16135" max="16135" width="65.25" style="110" customWidth="1"/>
    <col min="16136" max="16384" width="9" style="110"/>
  </cols>
  <sheetData>
    <row r="1" spans="1:14" ht="21" x14ac:dyDescent="0.35">
      <c r="A1" s="289" t="s">
        <v>1429</v>
      </c>
      <c r="B1" s="289"/>
      <c r="C1" s="289"/>
      <c r="D1" s="289"/>
      <c r="E1" s="289"/>
      <c r="F1" s="289"/>
      <c r="G1" s="289"/>
      <c r="H1" s="289"/>
    </row>
    <row r="2" spans="1:14" ht="21" x14ac:dyDescent="0.35">
      <c r="A2" s="290" t="s">
        <v>1440</v>
      </c>
      <c r="B2" s="290"/>
      <c r="C2" s="290"/>
      <c r="D2" s="290"/>
      <c r="E2" s="290"/>
      <c r="F2" s="290"/>
      <c r="G2" s="290"/>
      <c r="H2" s="290"/>
      <c r="K2" s="111"/>
      <c r="L2" s="112"/>
      <c r="M2" s="111"/>
      <c r="N2" s="112"/>
    </row>
    <row r="3" spans="1:14" s="113" customFormat="1" ht="42" x14ac:dyDescent="0.25">
      <c r="A3" s="291" t="s">
        <v>65</v>
      </c>
      <c r="B3" s="291" t="s">
        <v>1430</v>
      </c>
      <c r="C3" s="251" t="s">
        <v>1431</v>
      </c>
      <c r="D3" s="252" t="s">
        <v>1432</v>
      </c>
      <c r="E3" s="293" t="s">
        <v>66</v>
      </c>
      <c r="F3" s="253" t="s">
        <v>67</v>
      </c>
      <c r="G3" s="295" t="s">
        <v>66</v>
      </c>
      <c r="H3" s="291" t="s">
        <v>1433</v>
      </c>
    </row>
    <row r="4" spans="1:14" s="113" customFormat="1" ht="21" x14ac:dyDescent="0.25">
      <c r="A4" s="292"/>
      <c r="B4" s="292"/>
      <c r="C4" s="251" t="s">
        <v>1434</v>
      </c>
      <c r="D4" s="254" t="s">
        <v>1434</v>
      </c>
      <c r="E4" s="294"/>
      <c r="F4" s="253" t="s">
        <v>1434</v>
      </c>
      <c r="G4" s="296"/>
      <c r="H4" s="292"/>
      <c r="I4" s="113" t="s">
        <v>1435</v>
      </c>
      <c r="J4" s="113" t="s">
        <v>1426</v>
      </c>
    </row>
    <row r="5" spans="1:14" ht="21" x14ac:dyDescent="0.35">
      <c r="A5" s="212">
        <v>1</v>
      </c>
      <c r="B5" s="183" t="s">
        <v>59</v>
      </c>
      <c r="C5" s="255">
        <v>61</v>
      </c>
      <c r="D5" s="256">
        <v>61</v>
      </c>
      <c r="E5" s="257">
        <f t="shared" ref="E5:E12" si="0">D5/C5*100</f>
        <v>100</v>
      </c>
      <c r="F5" s="258">
        <v>0</v>
      </c>
      <c r="G5" s="259">
        <f t="shared" ref="G5:G12" si="1">F5/C5*100</f>
        <v>0</v>
      </c>
      <c r="H5" s="260"/>
    </row>
    <row r="6" spans="1:14" ht="21" x14ac:dyDescent="0.35">
      <c r="A6" s="212">
        <v>2</v>
      </c>
      <c r="B6" s="183" t="s">
        <v>63</v>
      </c>
      <c r="C6" s="255">
        <v>83</v>
      </c>
      <c r="D6" s="256">
        <f t="shared" ref="D6:D9" si="2">C6-F6</f>
        <v>83</v>
      </c>
      <c r="E6" s="257">
        <f t="shared" si="0"/>
        <v>100</v>
      </c>
      <c r="F6" s="258">
        <v>0</v>
      </c>
      <c r="G6" s="259">
        <f t="shared" si="1"/>
        <v>0</v>
      </c>
      <c r="H6" s="260"/>
    </row>
    <row r="7" spans="1:14" ht="21" x14ac:dyDescent="0.35">
      <c r="A7" s="212">
        <v>3</v>
      </c>
      <c r="B7" s="183" t="s">
        <v>64</v>
      </c>
      <c r="C7" s="255">
        <v>210</v>
      </c>
      <c r="D7" s="256">
        <v>210</v>
      </c>
      <c r="E7" s="257">
        <f t="shared" si="0"/>
        <v>100</v>
      </c>
      <c r="F7" s="258">
        <v>0</v>
      </c>
      <c r="G7" s="259">
        <f t="shared" si="1"/>
        <v>0</v>
      </c>
      <c r="H7" s="260"/>
      <c r="L7" s="112"/>
    </row>
    <row r="8" spans="1:14" ht="21" x14ac:dyDescent="0.35">
      <c r="A8" s="212">
        <v>4</v>
      </c>
      <c r="B8" s="183" t="s">
        <v>60</v>
      </c>
      <c r="C8" s="255">
        <v>127</v>
      </c>
      <c r="D8" s="256">
        <v>127</v>
      </c>
      <c r="E8" s="257">
        <f t="shared" si="0"/>
        <v>100</v>
      </c>
      <c r="F8" s="258">
        <v>0</v>
      </c>
      <c r="G8" s="259">
        <f t="shared" si="1"/>
        <v>0</v>
      </c>
      <c r="H8" s="183"/>
      <c r="L8" s="111"/>
    </row>
    <row r="9" spans="1:14" ht="21" x14ac:dyDescent="0.35">
      <c r="A9" s="212">
        <v>5</v>
      </c>
      <c r="B9" s="183" t="s">
        <v>62</v>
      </c>
      <c r="C9" s="255">
        <v>74</v>
      </c>
      <c r="D9" s="256">
        <f t="shared" si="2"/>
        <v>74</v>
      </c>
      <c r="E9" s="257">
        <f t="shared" si="0"/>
        <v>100</v>
      </c>
      <c r="F9" s="258">
        <v>0</v>
      </c>
      <c r="G9" s="259">
        <f t="shared" si="1"/>
        <v>0</v>
      </c>
      <c r="H9" s="183"/>
      <c r="L9" s="112"/>
      <c r="N9" s="115"/>
    </row>
    <row r="10" spans="1:14" ht="21" x14ac:dyDescent="0.35">
      <c r="A10" s="212">
        <v>6</v>
      </c>
      <c r="B10" s="183" t="s">
        <v>61</v>
      </c>
      <c r="C10" s="255">
        <v>168</v>
      </c>
      <c r="D10" s="256">
        <v>168</v>
      </c>
      <c r="E10" s="257">
        <f t="shared" si="0"/>
        <v>100</v>
      </c>
      <c r="F10" s="258">
        <v>0</v>
      </c>
      <c r="G10" s="259">
        <f t="shared" si="1"/>
        <v>0</v>
      </c>
      <c r="H10" s="183"/>
      <c r="L10" s="116"/>
    </row>
    <row r="11" spans="1:14" ht="21" x14ac:dyDescent="0.35">
      <c r="A11" s="212">
        <v>7</v>
      </c>
      <c r="B11" s="183" t="s">
        <v>58</v>
      </c>
      <c r="C11" s="255">
        <v>151</v>
      </c>
      <c r="D11" s="256">
        <v>151</v>
      </c>
      <c r="E11" s="257">
        <f t="shared" si="0"/>
        <v>100</v>
      </c>
      <c r="F11" s="258">
        <v>0</v>
      </c>
      <c r="G11" s="261">
        <f t="shared" si="1"/>
        <v>0</v>
      </c>
      <c r="H11" s="260"/>
      <c r="L11" s="116"/>
    </row>
    <row r="12" spans="1:14" ht="21.75" thickBot="1" x14ac:dyDescent="0.4">
      <c r="A12" s="284" t="s">
        <v>1436</v>
      </c>
      <c r="B12" s="285"/>
      <c r="C12" s="262">
        <f>SUM(C5:C11)</f>
        <v>874</v>
      </c>
      <c r="D12" s="263">
        <f>SUM(D5:D11)</f>
        <v>874</v>
      </c>
      <c r="E12" s="264">
        <f t="shared" si="0"/>
        <v>100</v>
      </c>
      <c r="F12" s="265">
        <f>SUM(F5:F11)</f>
        <v>0</v>
      </c>
      <c r="G12" s="266">
        <f t="shared" si="1"/>
        <v>0</v>
      </c>
      <c r="H12" s="267"/>
      <c r="I12" s="117">
        <f>E12+G12</f>
        <v>100</v>
      </c>
      <c r="J12" s="110">
        <f>D12+F12</f>
        <v>874</v>
      </c>
    </row>
    <row r="13" spans="1:14" ht="21.75" thickTop="1" x14ac:dyDescent="0.35">
      <c r="A13" s="135"/>
      <c r="B13" s="268" t="s">
        <v>1430</v>
      </c>
      <c r="C13" s="141" t="s">
        <v>1437</v>
      </c>
      <c r="D13" s="141" t="s">
        <v>1438</v>
      </c>
      <c r="E13" s="135"/>
      <c r="F13" s="135"/>
      <c r="G13" s="135"/>
      <c r="H13" s="135"/>
    </row>
    <row r="14" spans="1:14" x14ac:dyDescent="0.25">
      <c r="B14" s="114" t="s">
        <v>59</v>
      </c>
      <c r="C14" s="118">
        <f t="shared" ref="C14:C21" si="3">E5</f>
        <v>100</v>
      </c>
      <c r="D14" s="119">
        <f t="shared" ref="D14:D21" si="4">G5</f>
        <v>0</v>
      </c>
    </row>
    <row r="15" spans="1:14" x14ac:dyDescent="0.25">
      <c r="B15" s="114" t="s">
        <v>63</v>
      </c>
      <c r="C15" s="118">
        <f t="shared" si="3"/>
        <v>100</v>
      </c>
      <c r="D15" s="119">
        <f t="shared" si="4"/>
        <v>0</v>
      </c>
    </row>
    <row r="16" spans="1:14" x14ac:dyDescent="0.25">
      <c r="B16" s="114" t="s">
        <v>64</v>
      </c>
      <c r="C16" s="118">
        <f t="shared" si="3"/>
        <v>100</v>
      </c>
      <c r="D16" s="119">
        <f t="shared" si="4"/>
        <v>0</v>
      </c>
    </row>
    <row r="17" spans="2:4" x14ac:dyDescent="0.25">
      <c r="B17" s="114" t="s">
        <v>60</v>
      </c>
      <c r="C17" s="118">
        <f t="shared" si="3"/>
        <v>100</v>
      </c>
      <c r="D17" s="119">
        <f t="shared" si="4"/>
        <v>0</v>
      </c>
    </row>
    <row r="18" spans="2:4" x14ac:dyDescent="0.25">
      <c r="B18" s="114" t="s">
        <v>62</v>
      </c>
      <c r="C18" s="118">
        <f t="shared" si="3"/>
        <v>100</v>
      </c>
      <c r="D18" s="119">
        <f t="shared" si="4"/>
        <v>0</v>
      </c>
    </row>
    <row r="19" spans="2:4" x14ac:dyDescent="0.25">
      <c r="B19" s="114" t="s">
        <v>61</v>
      </c>
      <c r="C19" s="118">
        <f t="shared" si="3"/>
        <v>100</v>
      </c>
      <c r="D19" s="119">
        <f t="shared" si="4"/>
        <v>0</v>
      </c>
    </row>
    <row r="20" spans="2:4" x14ac:dyDescent="0.25">
      <c r="B20" s="114" t="s">
        <v>58</v>
      </c>
      <c r="C20" s="118">
        <f t="shared" si="3"/>
        <v>100</v>
      </c>
      <c r="D20" s="119">
        <f t="shared" si="4"/>
        <v>0</v>
      </c>
    </row>
    <row r="21" spans="2:4" x14ac:dyDescent="0.25">
      <c r="B21" s="116" t="s">
        <v>1436</v>
      </c>
      <c r="C21" s="118">
        <f t="shared" si="3"/>
        <v>100</v>
      </c>
      <c r="D21" s="119">
        <f t="shared" si="4"/>
        <v>0</v>
      </c>
    </row>
    <row r="22" spans="2:4" x14ac:dyDescent="0.25">
      <c r="C22" s="117"/>
    </row>
    <row r="33" spans="1:4" x14ac:dyDescent="0.25">
      <c r="A33" s="120" t="s">
        <v>1439</v>
      </c>
    </row>
    <row r="34" spans="1:4" x14ac:dyDescent="0.25">
      <c r="A34" s="120"/>
    </row>
    <row r="35" spans="1:4" x14ac:dyDescent="0.25">
      <c r="B35" s="121"/>
      <c r="C35" s="286"/>
      <c r="D35" s="286"/>
    </row>
    <row r="36" spans="1:4" x14ac:dyDescent="0.25">
      <c r="B36" s="120"/>
      <c r="C36" s="287"/>
      <c r="D36" s="287"/>
    </row>
    <row r="37" spans="1:4" x14ac:dyDescent="0.25">
      <c r="B37" s="120"/>
      <c r="C37" s="288"/>
      <c r="D37" s="288"/>
    </row>
  </sheetData>
  <mergeCells count="11">
    <mergeCell ref="A12:B12"/>
    <mergeCell ref="C35:D35"/>
    <mergeCell ref="C36:D36"/>
    <mergeCell ref="C37:D37"/>
    <mergeCell ref="A1:H1"/>
    <mergeCell ref="A2:H2"/>
    <mergeCell ref="A3:A4"/>
    <mergeCell ref="B3:B4"/>
    <mergeCell ref="E3:E4"/>
    <mergeCell ref="G3:G4"/>
    <mergeCell ref="H3:H4"/>
  </mergeCells>
  <pageMargins left="0.55118110236220474" right="0.31496062992125984" top="0.35433070866141736" bottom="0.35433070866141736" header="0.31496062992125984" footer="0.31496062992125984"/>
  <pageSetup paperSize="9" scale="9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topLeftCell="A10" zoomScale="80" zoomScaleNormal="80" workbookViewId="0">
      <selection activeCell="N27" sqref="N27"/>
    </sheetView>
  </sheetViews>
  <sheetFormatPr defaultRowHeight="18.75" x14ac:dyDescent="0.3"/>
  <cols>
    <col min="1" max="14" width="11.625" style="4" customWidth="1"/>
    <col min="15" max="256" width="9" style="4"/>
    <col min="257" max="257" width="12.75" style="4" customWidth="1"/>
    <col min="258" max="258" width="9.75" style="4" customWidth="1"/>
    <col min="259" max="259" width="12.75" style="4" customWidth="1"/>
    <col min="260" max="260" width="9.75" style="4" customWidth="1"/>
    <col min="261" max="261" width="12.75" style="4" customWidth="1"/>
    <col min="262" max="262" width="9.75" style="4" customWidth="1"/>
    <col min="263" max="263" width="12.75" style="4" customWidth="1"/>
    <col min="264" max="264" width="9.75" style="4" customWidth="1"/>
    <col min="265" max="265" width="12.75" style="4" customWidth="1"/>
    <col min="266" max="266" width="9.75" style="4" customWidth="1"/>
    <col min="267" max="267" width="12.75" style="4" customWidth="1"/>
    <col min="268" max="268" width="9.75" style="4" customWidth="1"/>
    <col min="269" max="269" width="12.75" style="4" customWidth="1"/>
    <col min="270" max="270" width="9.75" style="4" customWidth="1"/>
    <col min="271" max="512" width="9" style="4"/>
    <col min="513" max="513" width="12.75" style="4" customWidth="1"/>
    <col min="514" max="514" width="9.75" style="4" customWidth="1"/>
    <col min="515" max="515" width="12.75" style="4" customWidth="1"/>
    <col min="516" max="516" width="9.75" style="4" customWidth="1"/>
    <col min="517" max="517" width="12.75" style="4" customWidth="1"/>
    <col min="518" max="518" width="9.75" style="4" customWidth="1"/>
    <col min="519" max="519" width="12.75" style="4" customWidth="1"/>
    <col min="520" max="520" width="9.75" style="4" customWidth="1"/>
    <col min="521" max="521" width="12.75" style="4" customWidth="1"/>
    <col min="522" max="522" width="9.75" style="4" customWidth="1"/>
    <col min="523" max="523" width="12.75" style="4" customWidth="1"/>
    <col min="524" max="524" width="9.75" style="4" customWidth="1"/>
    <col min="525" max="525" width="12.75" style="4" customWidth="1"/>
    <col min="526" max="526" width="9.75" style="4" customWidth="1"/>
    <col min="527" max="768" width="9" style="4"/>
    <col min="769" max="769" width="12.75" style="4" customWidth="1"/>
    <col min="770" max="770" width="9.75" style="4" customWidth="1"/>
    <col min="771" max="771" width="12.75" style="4" customWidth="1"/>
    <col min="772" max="772" width="9.75" style="4" customWidth="1"/>
    <col min="773" max="773" width="12.75" style="4" customWidth="1"/>
    <col min="774" max="774" width="9.75" style="4" customWidth="1"/>
    <col min="775" max="775" width="12.75" style="4" customWidth="1"/>
    <col min="776" max="776" width="9.75" style="4" customWidth="1"/>
    <col min="777" max="777" width="12.75" style="4" customWidth="1"/>
    <col min="778" max="778" width="9.75" style="4" customWidth="1"/>
    <col min="779" max="779" width="12.75" style="4" customWidth="1"/>
    <col min="780" max="780" width="9.75" style="4" customWidth="1"/>
    <col min="781" max="781" width="12.75" style="4" customWidth="1"/>
    <col min="782" max="782" width="9.75" style="4" customWidth="1"/>
    <col min="783" max="1024" width="9" style="4"/>
    <col min="1025" max="1025" width="12.75" style="4" customWidth="1"/>
    <col min="1026" max="1026" width="9.75" style="4" customWidth="1"/>
    <col min="1027" max="1027" width="12.75" style="4" customWidth="1"/>
    <col min="1028" max="1028" width="9.75" style="4" customWidth="1"/>
    <col min="1029" max="1029" width="12.75" style="4" customWidth="1"/>
    <col min="1030" max="1030" width="9.75" style="4" customWidth="1"/>
    <col min="1031" max="1031" width="12.75" style="4" customWidth="1"/>
    <col min="1032" max="1032" width="9.75" style="4" customWidth="1"/>
    <col min="1033" max="1033" width="12.75" style="4" customWidth="1"/>
    <col min="1034" max="1034" width="9.75" style="4" customWidth="1"/>
    <col min="1035" max="1035" width="12.75" style="4" customWidth="1"/>
    <col min="1036" max="1036" width="9.75" style="4" customWidth="1"/>
    <col min="1037" max="1037" width="12.75" style="4" customWidth="1"/>
    <col min="1038" max="1038" width="9.75" style="4" customWidth="1"/>
    <col min="1039" max="1280" width="9" style="4"/>
    <col min="1281" max="1281" width="12.75" style="4" customWidth="1"/>
    <col min="1282" max="1282" width="9.75" style="4" customWidth="1"/>
    <col min="1283" max="1283" width="12.75" style="4" customWidth="1"/>
    <col min="1284" max="1284" width="9.75" style="4" customWidth="1"/>
    <col min="1285" max="1285" width="12.75" style="4" customWidth="1"/>
    <col min="1286" max="1286" width="9.75" style="4" customWidth="1"/>
    <col min="1287" max="1287" width="12.75" style="4" customWidth="1"/>
    <col min="1288" max="1288" width="9.75" style="4" customWidth="1"/>
    <col min="1289" max="1289" width="12.75" style="4" customWidth="1"/>
    <col min="1290" max="1290" width="9.75" style="4" customWidth="1"/>
    <col min="1291" max="1291" width="12.75" style="4" customWidth="1"/>
    <col min="1292" max="1292" width="9.75" style="4" customWidth="1"/>
    <col min="1293" max="1293" width="12.75" style="4" customWidth="1"/>
    <col min="1294" max="1294" width="9.75" style="4" customWidth="1"/>
    <col min="1295" max="1536" width="9" style="4"/>
    <col min="1537" max="1537" width="12.75" style="4" customWidth="1"/>
    <col min="1538" max="1538" width="9.75" style="4" customWidth="1"/>
    <col min="1539" max="1539" width="12.75" style="4" customWidth="1"/>
    <col min="1540" max="1540" width="9.75" style="4" customWidth="1"/>
    <col min="1541" max="1541" width="12.75" style="4" customWidth="1"/>
    <col min="1542" max="1542" width="9.75" style="4" customWidth="1"/>
    <col min="1543" max="1543" width="12.75" style="4" customWidth="1"/>
    <col min="1544" max="1544" width="9.75" style="4" customWidth="1"/>
    <col min="1545" max="1545" width="12.75" style="4" customWidth="1"/>
    <col min="1546" max="1546" width="9.75" style="4" customWidth="1"/>
    <col min="1547" max="1547" width="12.75" style="4" customWidth="1"/>
    <col min="1548" max="1548" width="9.75" style="4" customWidth="1"/>
    <col min="1549" max="1549" width="12.75" style="4" customWidth="1"/>
    <col min="1550" max="1550" width="9.75" style="4" customWidth="1"/>
    <col min="1551" max="1792" width="9" style="4"/>
    <col min="1793" max="1793" width="12.75" style="4" customWidth="1"/>
    <col min="1794" max="1794" width="9.75" style="4" customWidth="1"/>
    <col min="1795" max="1795" width="12.75" style="4" customWidth="1"/>
    <col min="1796" max="1796" width="9.75" style="4" customWidth="1"/>
    <col min="1797" max="1797" width="12.75" style="4" customWidth="1"/>
    <col min="1798" max="1798" width="9.75" style="4" customWidth="1"/>
    <col min="1799" max="1799" width="12.75" style="4" customWidth="1"/>
    <col min="1800" max="1800" width="9.75" style="4" customWidth="1"/>
    <col min="1801" max="1801" width="12.75" style="4" customWidth="1"/>
    <col min="1802" max="1802" width="9.75" style="4" customWidth="1"/>
    <col min="1803" max="1803" width="12.75" style="4" customWidth="1"/>
    <col min="1804" max="1804" width="9.75" style="4" customWidth="1"/>
    <col min="1805" max="1805" width="12.75" style="4" customWidth="1"/>
    <col min="1806" max="1806" width="9.75" style="4" customWidth="1"/>
    <col min="1807" max="2048" width="9" style="4"/>
    <col min="2049" max="2049" width="12.75" style="4" customWidth="1"/>
    <col min="2050" max="2050" width="9.75" style="4" customWidth="1"/>
    <col min="2051" max="2051" width="12.75" style="4" customWidth="1"/>
    <col min="2052" max="2052" width="9.75" style="4" customWidth="1"/>
    <col min="2053" max="2053" width="12.75" style="4" customWidth="1"/>
    <col min="2054" max="2054" width="9.75" style="4" customWidth="1"/>
    <col min="2055" max="2055" width="12.75" style="4" customWidth="1"/>
    <col min="2056" max="2056" width="9.75" style="4" customWidth="1"/>
    <col min="2057" max="2057" width="12.75" style="4" customWidth="1"/>
    <col min="2058" max="2058" width="9.75" style="4" customWidth="1"/>
    <col min="2059" max="2059" width="12.75" style="4" customWidth="1"/>
    <col min="2060" max="2060" width="9.75" style="4" customWidth="1"/>
    <col min="2061" max="2061" width="12.75" style="4" customWidth="1"/>
    <col min="2062" max="2062" width="9.75" style="4" customWidth="1"/>
    <col min="2063" max="2304" width="9" style="4"/>
    <col min="2305" max="2305" width="12.75" style="4" customWidth="1"/>
    <col min="2306" max="2306" width="9.75" style="4" customWidth="1"/>
    <col min="2307" max="2307" width="12.75" style="4" customWidth="1"/>
    <col min="2308" max="2308" width="9.75" style="4" customWidth="1"/>
    <col min="2309" max="2309" width="12.75" style="4" customWidth="1"/>
    <col min="2310" max="2310" width="9.75" style="4" customWidth="1"/>
    <col min="2311" max="2311" width="12.75" style="4" customWidth="1"/>
    <col min="2312" max="2312" width="9.75" style="4" customWidth="1"/>
    <col min="2313" max="2313" width="12.75" style="4" customWidth="1"/>
    <col min="2314" max="2314" width="9.75" style="4" customWidth="1"/>
    <col min="2315" max="2315" width="12.75" style="4" customWidth="1"/>
    <col min="2316" max="2316" width="9.75" style="4" customWidth="1"/>
    <col min="2317" max="2317" width="12.75" style="4" customWidth="1"/>
    <col min="2318" max="2318" width="9.75" style="4" customWidth="1"/>
    <col min="2319" max="2560" width="9" style="4"/>
    <col min="2561" max="2561" width="12.75" style="4" customWidth="1"/>
    <col min="2562" max="2562" width="9.75" style="4" customWidth="1"/>
    <col min="2563" max="2563" width="12.75" style="4" customWidth="1"/>
    <col min="2564" max="2564" width="9.75" style="4" customWidth="1"/>
    <col min="2565" max="2565" width="12.75" style="4" customWidth="1"/>
    <col min="2566" max="2566" width="9.75" style="4" customWidth="1"/>
    <col min="2567" max="2567" width="12.75" style="4" customWidth="1"/>
    <col min="2568" max="2568" width="9.75" style="4" customWidth="1"/>
    <col min="2569" max="2569" width="12.75" style="4" customWidth="1"/>
    <col min="2570" max="2570" width="9.75" style="4" customWidth="1"/>
    <col min="2571" max="2571" width="12.75" style="4" customWidth="1"/>
    <col min="2572" max="2572" width="9.75" style="4" customWidth="1"/>
    <col min="2573" max="2573" width="12.75" style="4" customWidth="1"/>
    <col min="2574" max="2574" width="9.75" style="4" customWidth="1"/>
    <col min="2575" max="2816" width="9" style="4"/>
    <col min="2817" max="2817" width="12.75" style="4" customWidth="1"/>
    <col min="2818" max="2818" width="9.75" style="4" customWidth="1"/>
    <col min="2819" max="2819" width="12.75" style="4" customWidth="1"/>
    <col min="2820" max="2820" width="9.75" style="4" customWidth="1"/>
    <col min="2821" max="2821" width="12.75" style="4" customWidth="1"/>
    <col min="2822" max="2822" width="9.75" style="4" customWidth="1"/>
    <col min="2823" max="2823" width="12.75" style="4" customWidth="1"/>
    <col min="2824" max="2824" width="9.75" style="4" customWidth="1"/>
    <col min="2825" max="2825" width="12.75" style="4" customWidth="1"/>
    <col min="2826" max="2826" width="9.75" style="4" customWidth="1"/>
    <col min="2827" max="2827" width="12.75" style="4" customWidth="1"/>
    <col min="2828" max="2828" width="9.75" style="4" customWidth="1"/>
    <col min="2829" max="2829" width="12.75" style="4" customWidth="1"/>
    <col min="2830" max="2830" width="9.75" style="4" customWidth="1"/>
    <col min="2831" max="3072" width="9" style="4"/>
    <col min="3073" max="3073" width="12.75" style="4" customWidth="1"/>
    <col min="3074" max="3074" width="9.75" style="4" customWidth="1"/>
    <col min="3075" max="3075" width="12.75" style="4" customWidth="1"/>
    <col min="3076" max="3076" width="9.75" style="4" customWidth="1"/>
    <col min="3077" max="3077" width="12.75" style="4" customWidth="1"/>
    <col min="3078" max="3078" width="9.75" style="4" customWidth="1"/>
    <col min="3079" max="3079" width="12.75" style="4" customWidth="1"/>
    <col min="3080" max="3080" width="9.75" style="4" customWidth="1"/>
    <col min="3081" max="3081" width="12.75" style="4" customWidth="1"/>
    <col min="3082" max="3082" width="9.75" style="4" customWidth="1"/>
    <col min="3083" max="3083" width="12.75" style="4" customWidth="1"/>
    <col min="3084" max="3084" width="9.75" style="4" customWidth="1"/>
    <col min="3085" max="3085" width="12.75" style="4" customWidth="1"/>
    <col min="3086" max="3086" width="9.75" style="4" customWidth="1"/>
    <col min="3087" max="3328" width="9" style="4"/>
    <col min="3329" max="3329" width="12.75" style="4" customWidth="1"/>
    <col min="3330" max="3330" width="9.75" style="4" customWidth="1"/>
    <col min="3331" max="3331" width="12.75" style="4" customWidth="1"/>
    <col min="3332" max="3332" width="9.75" style="4" customWidth="1"/>
    <col min="3333" max="3333" width="12.75" style="4" customWidth="1"/>
    <col min="3334" max="3334" width="9.75" style="4" customWidth="1"/>
    <col min="3335" max="3335" width="12.75" style="4" customWidth="1"/>
    <col min="3336" max="3336" width="9.75" style="4" customWidth="1"/>
    <col min="3337" max="3337" width="12.75" style="4" customWidth="1"/>
    <col min="3338" max="3338" width="9.75" style="4" customWidth="1"/>
    <col min="3339" max="3339" width="12.75" style="4" customWidth="1"/>
    <col min="3340" max="3340" width="9.75" style="4" customWidth="1"/>
    <col min="3341" max="3341" width="12.75" style="4" customWidth="1"/>
    <col min="3342" max="3342" width="9.75" style="4" customWidth="1"/>
    <col min="3343" max="3584" width="9" style="4"/>
    <col min="3585" max="3585" width="12.75" style="4" customWidth="1"/>
    <col min="3586" max="3586" width="9.75" style="4" customWidth="1"/>
    <col min="3587" max="3587" width="12.75" style="4" customWidth="1"/>
    <col min="3588" max="3588" width="9.75" style="4" customWidth="1"/>
    <col min="3589" max="3589" width="12.75" style="4" customWidth="1"/>
    <col min="3590" max="3590" width="9.75" style="4" customWidth="1"/>
    <col min="3591" max="3591" width="12.75" style="4" customWidth="1"/>
    <col min="3592" max="3592" width="9.75" style="4" customWidth="1"/>
    <col min="3593" max="3593" width="12.75" style="4" customWidth="1"/>
    <col min="3594" max="3594" width="9.75" style="4" customWidth="1"/>
    <col min="3595" max="3595" width="12.75" style="4" customWidth="1"/>
    <col min="3596" max="3596" width="9.75" style="4" customWidth="1"/>
    <col min="3597" max="3597" width="12.75" style="4" customWidth="1"/>
    <col min="3598" max="3598" width="9.75" style="4" customWidth="1"/>
    <col min="3599" max="3840" width="9" style="4"/>
    <col min="3841" max="3841" width="12.75" style="4" customWidth="1"/>
    <col min="3842" max="3842" width="9.75" style="4" customWidth="1"/>
    <col min="3843" max="3843" width="12.75" style="4" customWidth="1"/>
    <col min="3844" max="3844" width="9.75" style="4" customWidth="1"/>
    <col min="3845" max="3845" width="12.75" style="4" customWidth="1"/>
    <col min="3846" max="3846" width="9.75" style="4" customWidth="1"/>
    <col min="3847" max="3847" width="12.75" style="4" customWidth="1"/>
    <col min="3848" max="3848" width="9.75" style="4" customWidth="1"/>
    <col min="3849" max="3849" width="12.75" style="4" customWidth="1"/>
    <col min="3850" max="3850" width="9.75" style="4" customWidth="1"/>
    <col min="3851" max="3851" width="12.75" style="4" customWidth="1"/>
    <col min="3852" max="3852" width="9.75" style="4" customWidth="1"/>
    <col min="3853" max="3853" width="12.75" style="4" customWidth="1"/>
    <col min="3854" max="3854" width="9.75" style="4" customWidth="1"/>
    <col min="3855" max="4096" width="9" style="4"/>
    <col min="4097" max="4097" width="12.75" style="4" customWidth="1"/>
    <col min="4098" max="4098" width="9.75" style="4" customWidth="1"/>
    <col min="4099" max="4099" width="12.75" style="4" customWidth="1"/>
    <col min="4100" max="4100" width="9.75" style="4" customWidth="1"/>
    <col min="4101" max="4101" width="12.75" style="4" customWidth="1"/>
    <col min="4102" max="4102" width="9.75" style="4" customWidth="1"/>
    <col min="4103" max="4103" width="12.75" style="4" customWidth="1"/>
    <col min="4104" max="4104" width="9.75" style="4" customWidth="1"/>
    <col min="4105" max="4105" width="12.75" style="4" customWidth="1"/>
    <col min="4106" max="4106" width="9.75" style="4" customWidth="1"/>
    <col min="4107" max="4107" width="12.75" style="4" customWidth="1"/>
    <col min="4108" max="4108" width="9.75" style="4" customWidth="1"/>
    <col min="4109" max="4109" width="12.75" style="4" customWidth="1"/>
    <col min="4110" max="4110" width="9.75" style="4" customWidth="1"/>
    <col min="4111" max="4352" width="9" style="4"/>
    <col min="4353" max="4353" width="12.75" style="4" customWidth="1"/>
    <col min="4354" max="4354" width="9.75" style="4" customWidth="1"/>
    <col min="4355" max="4355" width="12.75" style="4" customWidth="1"/>
    <col min="4356" max="4356" width="9.75" style="4" customWidth="1"/>
    <col min="4357" max="4357" width="12.75" style="4" customWidth="1"/>
    <col min="4358" max="4358" width="9.75" style="4" customWidth="1"/>
    <col min="4359" max="4359" width="12.75" style="4" customWidth="1"/>
    <col min="4360" max="4360" width="9.75" style="4" customWidth="1"/>
    <col min="4361" max="4361" width="12.75" style="4" customWidth="1"/>
    <col min="4362" max="4362" width="9.75" style="4" customWidth="1"/>
    <col min="4363" max="4363" width="12.75" style="4" customWidth="1"/>
    <col min="4364" max="4364" width="9.75" style="4" customWidth="1"/>
    <col min="4365" max="4365" width="12.75" style="4" customWidth="1"/>
    <col min="4366" max="4366" width="9.75" style="4" customWidth="1"/>
    <col min="4367" max="4608" width="9" style="4"/>
    <col min="4609" max="4609" width="12.75" style="4" customWidth="1"/>
    <col min="4610" max="4610" width="9.75" style="4" customWidth="1"/>
    <col min="4611" max="4611" width="12.75" style="4" customWidth="1"/>
    <col min="4612" max="4612" width="9.75" style="4" customWidth="1"/>
    <col min="4613" max="4613" width="12.75" style="4" customWidth="1"/>
    <col min="4614" max="4614" width="9.75" style="4" customWidth="1"/>
    <col min="4615" max="4615" width="12.75" style="4" customWidth="1"/>
    <col min="4616" max="4616" width="9.75" style="4" customWidth="1"/>
    <col min="4617" max="4617" width="12.75" style="4" customWidth="1"/>
    <col min="4618" max="4618" width="9.75" style="4" customWidth="1"/>
    <col min="4619" max="4619" width="12.75" style="4" customWidth="1"/>
    <col min="4620" max="4620" width="9.75" style="4" customWidth="1"/>
    <col min="4621" max="4621" width="12.75" style="4" customWidth="1"/>
    <col min="4622" max="4622" width="9.75" style="4" customWidth="1"/>
    <col min="4623" max="4864" width="9" style="4"/>
    <col min="4865" max="4865" width="12.75" style="4" customWidth="1"/>
    <col min="4866" max="4866" width="9.75" style="4" customWidth="1"/>
    <col min="4867" max="4867" width="12.75" style="4" customWidth="1"/>
    <col min="4868" max="4868" width="9.75" style="4" customWidth="1"/>
    <col min="4869" max="4869" width="12.75" style="4" customWidth="1"/>
    <col min="4870" max="4870" width="9.75" style="4" customWidth="1"/>
    <col min="4871" max="4871" width="12.75" style="4" customWidth="1"/>
    <col min="4872" max="4872" width="9.75" style="4" customWidth="1"/>
    <col min="4873" max="4873" width="12.75" style="4" customWidth="1"/>
    <col min="4874" max="4874" width="9.75" style="4" customWidth="1"/>
    <col min="4875" max="4875" width="12.75" style="4" customWidth="1"/>
    <col min="4876" max="4876" width="9.75" style="4" customWidth="1"/>
    <col min="4877" max="4877" width="12.75" style="4" customWidth="1"/>
    <col min="4878" max="4878" width="9.75" style="4" customWidth="1"/>
    <col min="4879" max="5120" width="9" style="4"/>
    <col min="5121" max="5121" width="12.75" style="4" customWidth="1"/>
    <col min="5122" max="5122" width="9.75" style="4" customWidth="1"/>
    <col min="5123" max="5123" width="12.75" style="4" customWidth="1"/>
    <col min="5124" max="5124" width="9.75" style="4" customWidth="1"/>
    <col min="5125" max="5125" width="12.75" style="4" customWidth="1"/>
    <col min="5126" max="5126" width="9.75" style="4" customWidth="1"/>
    <col min="5127" max="5127" width="12.75" style="4" customWidth="1"/>
    <col min="5128" max="5128" width="9.75" style="4" customWidth="1"/>
    <col min="5129" max="5129" width="12.75" style="4" customWidth="1"/>
    <col min="5130" max="5130" width="9.75" style="4" customWidth="1"/>
    <col min="5131" max="5131" width="12.75" style="4" customWidth="1"/>
    <col min="5132" max="5132" width="9.75" style="4" customWidth="1"/>
    <col min="5133" max="5133" width="12.75" style="4" customWidth="1"/>
    <col min="5134" max="5134" width="9.75" style="4" customWidth="1"/>
    <col min="5135" max="5376" width="9" style="4"/>
    <col min="5377" max="5377" width="12.75" style="4" customWidth="1"/>
    <col min="5378" max="5378" width="9.75" style="4" customWidth="1"/>
    <col min="5379" max="5379" width="12.75" style="4" customWidth="1"/>
    <col min="5380" max="5380" width="9.75" style="4" customWidth="1"/>
    <col min="5381" max="5381" width="12.75" style="4" customWidth="1"/>
    <col min="5382" max="5382" width="9.75" style="4" customWidth="1"/>
    <col min="5383" max="5383" width="12.75" style="4" customWidth="1"/>
    <col min="5384" max="5384" width="9.75" style="4" customWidth="1"/>
    <col min="5385" max="5385" width="12.75" style="4" customWidth="1"/>
    <col min="5386" max="5386" width="9.75" style="4" customWidth="1"/>
    <col min="5387" max="5387" width="12.75" style="4" customWidth="1"/>
    <col min="5388" max="5388" width="9.75" style="4" customWidth="1"/>
    <col min="5389" max="5389" width="12.75" style="4" customWidth="1"/>
    <col min="5390" max="5390" width="9.75" style="4" customWidth="1"/>
    <col min="5391" max="5632" width="9" style="4"/>
    <col min="5633" max="5633" width="12.75" style="4" customWidth="1"/>
    <col min="5634" max="5634" width="9.75" style="4" customWidth="1"/>
    <col min="5635" max="5635" width="12.75" style="4" customWidth="1"/>
    <col min="5636" max="5636" width="9.75" style="4" customWidth="1"/>
    <col min="5637" max="5637" width="12.75" style="4" customWidth="1"/>
    <col min="5638" max="5638" width="9.75" style="4" customWidth="1"/>
    <col min="5639" max="5639" width="12.75" style="4" customWidth="1"/>
    <col min="5640" max="5640" width="9.75" style="4" customWidth="1"/>
    <col min="5641" max="5641" width="12.75" style="4" customWidth="1"/>
    <col min="5642" max="5642" width="9.75" style="4" customWidth="1"/>
    <col min="5643" max="5643" width="12.75" style="4" customWidth="1"/>
    <col min="5644" max="5644" width="9.75" style="4" customWidth="1"/>
    <col min="5645" max="5645" width="12.75" style="4" customWidth="1"/>
    <col min="5646" max="5646" width="9.75" style="4" customWidth="1"/>
    <col min="5647" max="5888" width="9" style="4"/>
    <col min="5889" max="5889" width="12.75" style="4" customWidth="1"/>
    <col min="5890" max="5890" width="9.75" style="4" customWidth="1"/>
    <col min="5891" max="5891" width="12.75" style="4" customWidth="1"/>
    <col min="5892" max="5892" width="9.75" style="4" customWidth="1"/>
    <col min="5893" max="5893" width="12.75" style="4" customWidth="1"/>
    <col min="5894" max="5894" width="9.75" style="4" customWidth="1"/>
    <col min="5895" max="5895" width="12.75" style="4" customWidth="1"/>
    <col min="5896" max="5896" width="9.75" style="4" customWidth="1"/>
    <col min="5897" max="5897" width="12.75" style="4" customWidth="1"/>
    <col min="5898" max="5898" width="9.75" style="4" customWidth="1"/>
    <col min="5899" max="5899" width="12.75" style="4" customWidth="1"/>
    <col min="5900" max="5900" width="9.75" style="4" customWidth="1"/>
    <col min="5901" max="5901" width="12.75" style="4" customWidth="1"/>
    <col min="5902" max="5902" width="9.75" style="4" customWidth="1"/>
    <col min="5903" max="6144" width="9" style="4"/>
    <col min="6145" max="6145" width="12.75" style="4" customWidth="1"/>
    <col min="6146" max="6146" width="9.75" style="4" customWidth="1"/>
    <col min="6147" max="6147" width="12.75" style="4" customWidth="1"/>
    <col min="6148" max="6148" width="9.75" style="4" customWidth="1"/>
    <col min="6149" max="6149" width="12.75" style="4" customWidth="1"/>
    <col min="6150" max="6150" width="9.75" style="4" customWidth="1"/>
    <col min="6151" max="6151" width="12.75" style="4" customWidth="1"/>
    <col min="6152" max="6152" width="9.75" style="4" customWidth="1"/>
    <col min="6153" max="6153" width="12.75" style="4" customWidth="1"/>
    <col min="6154" max="6154" width="9.75" style="4" customWidth="1"/>
    <col min="6155" max="6155" width="12.75" style="4" customWidth="1"/>
    <col min="6156" max="6156" width="9.75" style="4" customWidth="1"/>
    <col min="6157" max="6157" width="12.75" style="4" customWidth="1"/>
    <col min="6158" max="6158" width="9.75" style="4" customWidth="1"/>
    <col min="6159" max="6400" width="9" style="4"/>
    <col min="6401" max="6401" width="12.75" style="4" customWidth="1"/>
    <col min="6402" max="6402" width="9.75" style="4" customWidth="1"/>
    <col min="6403" max="6403" width="12.75" style="4" customWidth="1"/>
    <col min="6404" max="6404" width="9.75" style="4" customWidth="1"/>
    <col min="6405" max="6405" width="12.75" style="4" customWidth="1"/>
    <col min="6406" max="6406" width="9.75" style="4" customWidth="1"/>
    <col min="6407" max="6407" width="12.75" style="4" customWidth="1"/>
    <col min="6408" max="6408" width="9.75" style="4" customWidth="1"/>
    <col min="6409" max="6409" width="12.75" style="4" customWidth="1"/>
    <col min="6410" max="6410" width="9.75" style="4" customWidth="1"/>
    <col min="6411" max="6411" width="12.75" style="4" customWidth="1"/>
    <col min="6412" max="6412" width="9.75" style="4" customWidth="1"/>
    <col min="6413" max="6413" width="12.75" style="4" customWidth="1"/>
    <col min="6414" max="6414" width="9.75" style="4" customWidth="1"/>
    <col min="6415" max="6656" width="9" style="4"/>
    <col min="6657" max="6657" width="12.75" style="4" customWidth="1"/>
    <col min="6658" max="6658" width="9.75" style="4" customWidth="1"/>
    <col min="6659" max="6659" width="12.75" style="4" customWidth="1"/>
    <col min="6660" max="6660" width="9.75" style="4" customWidth="1"/>
    <col min="6661" max="6661" width="12.75" style="4" customWidth="1"/>
    <col min="6662" max="6662" width="9.75" style="4" customWidth="1"/>
    <col min="6663" max="6663" width="12.75" style="4" customWidth="1"/>
    <col min="6664" max="6664" width="9.75" style="4" customWidth="1"/>
    <col min="6665" max="6665" width="12.75" style="4" customWidth="1"/>
    <col min="6666" max="6666" width="9.75" style="4" customWidth="1"/>
    <col min="6667" max="6667" width="12.75" style="4" customWidth="1"/>
    <col min="6668" max="6668" width="9.75" style="4" customWidth="1"/>
    <col min="6669" max="6669" width="12.75" style="4" customWidth="1"/>
    <col min="6670" max="6670" width="9.75" style="4" customWidth="1"/>
    <col min="6671" max="6912" width="9" style="4"/>
    <col min="6913" max="6913" width="12.75" style="4" customWidth="1"/>
    <col min="6914" max="6914" width="9.75" style="4" customWidth="1"/>
    <col min="6915" max="6915" width="12.75" style="4" customWidth="1"/>
    <col min="6916" max="6916" width="9.75" style="4" customWidth="1"/>
    <col min="6917" max="6917" width="12.75" style="4" customWidth="1"/>
    <col min="6918" max="6918" width="9.75" style="4" customWidth="1"/>
    <col min="6919" max="6919" width="12.75" style="4" customWidth="1"/>
    <col min="6920" max="6920" width="9.75" style="4" customWidth="1"/>
    <col min="6921" max="6921" width="12.75" style="4" customWidth="1"/>
    <col min="6922" max="6922" width="9.75" style="4" customWidth="1"/>
    <col min="6923" max="6923" width="12.75" style="4" customWidth="1"/>
    <col min="6924" max="6924" width="9.75" style="4" customWidth="1"/>
    <col min="6925" max="6925" width="12.75" style="4" customWidth="1"/>
    <col min="6926" max="6926" width="9.75" style="4" customWidth="1"/>
    <col min="6927" max="7168" width="9" style="4"/>
    <col min="7169" max="7169" width="12.75" style="4" customWidth="1"/>
    <col min="7170" max="7170" width="9.75" style="4" customWidth="1"/>
    <col min="7171" max="7171" width="12.75" style="4" customWidth="1"/>
    <col min="7172" max="7172" width="9.75" style="4" customWidth="1"/>
    <col min="7173" max="7173" width="12.75" style="4" customWidth="1"/>
    <col min="7174" max="7174" width="9.75" style="4" customWidth="1"/>
    <col min="7175" max="7175" width="12.75" style="4" customWidth="1"/>
    <col min="7176" max="7176" width="9.75" style="4" customWidth="1"/>
    <col min="7177" max="7177" width="12.75" style="4" customWidth="1"/>
    <col min="7178" max="7178" width="9.75" style="4" customWidth="1"/>
    <col min="7179" max="7179" width="12.75" style="4" customWidth="1"/>
    <col min="7180" max="7180" width="9.75" style="4" customWidth="1"/>
    <col min="7181" max="7181" width="12.75" style="4" customWidth="1"/>
    <col min="7182" max="7182" width="9.75" style="4" customWidth="1"/>
    <col min="7183" max="7424" width="9" style="4"/>
    <col min="7425" max="7425" width="12.75" style="4" customWidth="1"/>
    <col min="7426" max="7426" width="9.75" style="4" customWidth="1"/>
    <col min="7427" max="7427" width="12.75" style="4" customWidth="1"/>
    <col min="7428" max="7428" width="9.75" style="4" customWidth="1"/>
    <col min="7429" max="7429" width="12.75" style="4" customWidth="1"/>
    <col min="7430" max="7430" width="9.75" style="4" customWidth="1"/>
    <col min="7431" max="7431" width="12.75" style="4" customWidth="1"/>
    <col min="7432" max="7432" width="9.75" style="4" customWidth="1"/>
    <col min="7433" max="7433" width="12.75" style="4" customWidth="1"/>
    <col min="7434" max="7434" width="9.75" style="4" customWidth="1"/>
    <col min="7435" max="7435" width="12.75" style="4" customWidth="1"/>
    <col min="7436" max="7436" width="9.75" style="4" customWidth="1"/>
    <col min="7437" max="7437" width="12.75" style="4" customWidth="1"/>
    <col min="7438" max="7438" width="9.75" style="4" customWidth="1"/>
    <col min="7439" max="7680" width="9" style="4"/>
    <col min="7681" max="7681" width="12.75" style="4" customWidth="1"/>
    <col min="7682" max="7682" width="9.75" style="4" customWidth="1"/>
    <col min="7683" max="7683" width="12.75" style="4" customWidth="1"/>
    <col min="7684" max="7684" width="9.75" style="4" customWidth="1"/>
    <col min="7685" max="7685" width="12.75" style="4" customWidth="1"/>
    <col min="7686" max="7686" width="9.75" style="4" customWidth="1"/>
    <col min="7687" max="7687" width="12.75" style="4" customWidth="1"/>
    <col min="7688" max="7688" width="9.75" style="4" customWidth="1"/>
    <col min="7689" max="7689" width="12.75" style="4" customWidth="1"/>
    <col min="7690" max="7690" width="9.75" style="4" customWidth="1"/>
    <col min="7691" max="7691" width="12.75" style="4" customWidth="1"/>
    <col min="7692" max="7692" width="9.75" style="4" customWidth="1"/>
    <col min="7693" max="7693" width="12.75" style="4" customWidth="1"/>
    <col min="7694" max="7694" width="9.75" style="4" customWidth="1"/>
    <col min="7695" max="7936" width="9" style="4"/>
    <col min="7937" max="7937" width="12.75" style="4" customWidth="1"/>
    <col min="7938" max="7938" width="9.75" style="4" customWidth="1"/>
    <col min="7939" max="7939" width="12.75" style="4" customWidth="1"/>
    <col min="7940" max="7940" width="9.75" style="4" customWidth="1"/>
    <col min="7941" max="7941" width="12.75" style="4" customWidth="1"/>
    <col min="7942" max="7942" width="9.75" style="4" customWidth="1"/>
    <col min="7943" max="7943" width="12.75" style="4" customWidth="1"/>
    <col min="7944" max="7944" width="9.75" style="4" customWidth="1"/>
    <col min="7945" max="7945" width="12.75" style="4" customWidth="1"/>
    <col min="7946" max="7946" width="9.75" style="4" customWidth="1"/>
    <col min="7947" max="7947" width="12.75" style="4" customWidth="1"/>
    <col min="7948" max="7948" width="9.75" style="4" customWidth="1"/>
    <col min="7949" max="7949" width="12.75" style="4" customWidth="1"/>
    <col min="7950" max="7950" width="9.75" style="4" customWidth="1"/>
    <col min="7951" max="8192" width="9" style="4"/>
    <col min="8193" max="8193" width="12.75" style="4" customWidth="1"/>
    <col min="8194" max="8194" width="9.75" style="4" customWidth="1"/>
    <col min="8195" max="8195" width="12.75" style="4" customWidth="1"/>
    <col min="8196" max="8196" width="9.75" style="4" customWidth="1"/>
    <col min="8197" max="8197" width="12.75" style="4" customWidth="1"/>
    <col min="8198" max="8198" width="9.75" style="4" customWidth="1"/>
    <col min="8199" max="8199" width="12.75" style="4" customWidth="1"/>
    <col min="8200" max="8200" width="9.75" style="4" customWidth="1"/>
    <col min="8201" max="8201" width="12.75" style="4" customWidth="1"/>
    <col min="8202" max="8202" width="9.75" style="4" customWidth="1"/>
    <col min="8203" max="8203" width="12.75" style="4" customWidth="1"/>
    <col min="8204" max="8204" width="9.75" style="4" customWidth="1"/>
    <col min="8205" max="8205" width="12.75" style="4" customWidth="1"/>
    <col min="8206" max="8206" width="9.75" style="4" customWidth="1"/>
    <col min="8207" max="8448" width="9" style="4"/>
    <col min="8449" max="8449" width="12.75" style="4" customWidth="1"/>
    <col min="8450" max="8450" width="9.75" style="4" customWidth="1"/>
    <col min="8451" max="8451" width="12.75" style="4" customWidth="1"/>
    <col min="8452" max="8452" width="9.75" style="4" customWidth="1"/>
    <col min="8453" max="8453" width="12.75" style="4" customWidth="1"/>
    <col min="8454" max="8454" width="9.75" style="4" customWidth="1"/>
    <col min="8455" max="8455" width="12.75" style="4" customWidth="1"/>
    <col min="8456" max="8456" width="9.75" style="4" customWidth="1"/>
    <col min="8457" max="8457" width="12.75" style="4" customWidth="1"/>
    <col min="8458" max="8458" width="9.75" style="4" customWidth="1"/>
    <col min="8459" max="8459" width="12.75" style="4" customWidth="1"/>
    <col min="8460" max="8460" width="9.75" style="4" customWidth="1"/>
    <col min="8461" max="8461" width="12.75" style="4" customWidth="1"/>
    <col min="8462" max="8462" width="9.75" style="4" customWidth="1"/>
    <col min="8463" max="8704" width="9" style="4"/>
    <col min="8705" max="8705" width="12.75" style="4" customWidth="1"/>
    <col min="8706" max="8706" width="9.75" style="4" customWidth="1"/>
    <col min="8707" max="8707" width="12.75" style="4" customWidth="1"/>
    <col min="8708" max="8708" width="9.75" style="4" customWidth="1"/>
    <col min="8709" max="8709" width="12.75" style="4" customWidth="1"/>
    <col min="8710" max="8710" width="9.75" style="4" customWidth="1"/>
    <col min="8711" max="8711" width="12.75" style="4" customWidth="1"/>
    <col min="8712" max="8712" width="9.75" style="4" customWidth="1"/>
    <col min="8713" max="8713" width="12.75" style="4" customWidth="1"/>
    <col min="8714" max="8714" width="9.75" style="4" customWidth="1"/>
    <col min="8715" max="8715" width="12.75" style="4" customWidth="1"/>
    <col min="8716" max="8716" width="9.75" style="4" customWidth="1"/>
    <col min="8717" max="8717" width="12.75" style="4" customWidth="1"/>
    <col min="8718" max="8718" width="9.75" style="4" customWidth="1"/>
    <col min="8719" max="8960" width="9" style="4"/>
    <col min="8961" max="8961" width="12.75" style="4" customWidth="1"/>
    <col min="8962" max="8962" width="9.75" style="4" customWidth="1"/>
    <col min="8963" max="8963" width="12.75" style="4" customWidth="1"/>
    <col min="8964" max="8964" width="9.75" style="4" customWidth="1"/>
    <col min="8965" max="8965" width="12.75" style="4" customWidth="1"/>
    <col min="8966" max="8966" width="9.75" style="4" customWidth="1"/>
    <col min="8967" max="8967" width="12.75" style="4" customWidth="1"/>
    <col min="8968" max="8968" width="9.75" style="4" customWidth="1"/>
    <col min="8969" max="8969" width="12.75" style="4" customWidth="1"/>
    <col min="8970" max="8970" width="9.75" style="4" customWidth="1"/>
    <col min="8971" max="8971" width="12.75" style="4" customWidth="1"/>
    <col min="8972" max="8972" width="9.75" style="4" customWidth="1"/>
    <col min="8973" max="8973" width="12.75" style="4" customWidth="1"/>
    <col min="8974" max="8974" width="9.75" style="4" customWidth="1"/>
    <col min="8975" max="9216" width="9" style="4"/>
    <col min="9217" max="9217" width="12.75" style="4" customWidth="1"/>
    <col min="9218" max="9218" width="9.75" style="4" customWidth="1"/>
    <col min="9219" max="9219" width="12.75" style="4" customWidth="1"/>
    <col min="9220" max="9220" width="9.75" style="4" customWidth="1"/>
    <col min="9221" max="9221" width="12.75" style="4" customWidth="1"/>
    <col min="9222" max="9222" width="9.75" style="4" customWidth="1"/>
    <col min="9223" max="9223" width="12.75" style="4" customWidth="1"/>
    <col min="9224" max="9224" width="9.75" style="4" customWidth="1"/>
    <col min="9225" max="9225" width="12.75" style="4" customWidth="1"/>
    <col min="9226" max="9226" width="9.75" style="4" customWidth="1"/>
    <col min="9227" max="9227" width="12.75" style="4" customWidth="1"/>
    <col min="9228" max="9228" width="9.75" style="4" customWidth="1"/>
    <col min="9229" max="9229" width="12.75" style="4" customWidth="1"/>
    <col min="9230" max="9230" width="9.75" style="4" customWidth="1"/>
    <col min="9231" max="9472" width="9" style="4"/>
    <col min="9473" max="9473" width="12.75" style="4" customWidth="1"/>
    <col min="9474" max="9474" width="9.75" style="4" customWidth="1"/>
    <col min="9475" max="9475" width="12.75" style="4" customWidth="1"/>
    <col min="9476" max="9476" width="9.75" style="4" customWidth="1"/>
    <col min="9477" max="9477" width="12.75" style="4" customWidth="1"/>
    <col min="9478" max="9478" width="9.75" style="4" customWidth="1"/>
    <col min="9479" max="9479" width="12.75" style="4" customWidth="1"/>
    <col min="9480" max="9480" width="9.75" style="4" customWidth="1"/>
    <col min="9481" max="9481" width="12.75" style="4" customWidth="1"/>
    <col min="9482" max="9482" width="9.75" style="4" customWidth="1"/>
    <col min="9483" max="9483" width="12.75" style="4" customWidth="1"/>
    <col min="9484" max="9484" width="9.75" style="4" customWidth="1"/>
    <col min="9485" max="9485" width="12.75" style="4" customWidth="1"/>
    <col min="9486" max="9486" width="9.75" style="4" customWidth="1"/>
    <col min="9487" max="9728" width="9" style="4"/>
    <col min="9729" max="9729" width="12.75" style="4" customWidth="1"/>
    <col min="9730" max="9730" width="9.75" style="4" customWidth="1"/>
    <col min="9731" max="9731" width="12.75" style="4" customWidth="1"/>
    <col min="9732" max="9732" width="9.75" style="4" customWidth="1"/>
    <col min="9733" max="9733" width="12.75" style="4" customWidth="1"/>
    <col min="9734" max="9734" width="9.75" style="4" customWidth="1"/>
    <col min="9735" max="9735" width="12.75" style="4" customWidth="1"/>
    <col min="9736" max="9736" width="9.75" style="4" customWidth="1"/>
    <col min="9737" max="9737" width="12.75" style="4" customWidth="1"/>
    <col min="9738" max="9738" width="9.75" style="4" customWidth="1"/>
    <col min="9739" max="9739" width="12.75" style="4" customWidth="1"/>
    <col min="9740" max="9740" width="9.75" style="4" customWidth="1"/>
    <col min="9741" max="9741" width="12.75" style="4" customWidth="1"/>
    <col min="9742" max="9742" width="9.75" style="4" customWidth="1"/>
    <col min="9743" max="9984" width="9" style="4"/>
    <col min="9985" max="9985" width="12.75" style="4" customWidth="1"/>
    <col min="9986" max="9986" width="9.75" style="4" customWidth="1"/>
    <col min="9987" max="9987" width="12.75" style="4" customWidth="1"/>
    <col min="9988" max="9988" width="9.75" style="4" customWidth="1"/>
    <col min="9989" max="9989" width="12.75" style="4" customWidth="1"/>
    <col min="9990" max="9990" width="9.75" style="4" customWidth="1"/>
    <col min="9991" max="9991" width="12.75" style="4" customWidth="1"/>
    <col min="9992" max="9992" width="9.75" style="4" customWidth="1"/>
    <col min="9993" max="9993" width="12.75" style="4" customWidth="1"/>
    <col min="9994" max="9994" width="9.75" style="4" customWidth="1"/>
    <col min="9995" max="9995" width="12.75" style="4" customWidth="1"/>
    <col min="9996" max="9996" width="9.75" style="4" customWidth="1"/>
    <col min="9997" max="9997" width="12.75" style="4" customWidth="1"/>
    <col min="9998" max="9998" width="9.75" style="4" customWidth="1"/>
    <col min="9999" max="10240" width="9" style="4"/>
    <col min="10241" max="10241" width="12.75" style="4" customWidth="1"/>
    <col min="10242" max="10242" width="9.75" style="4" customWidth="1"/>
    <col min="10243" max="10243" width="12.75" style="4" customWidth="1"/>
    <col min="10244" max="10244" width="9.75" style="4" customWidth="1"/>
    <col min="10245" max="10245" width="12.75" style="4" customWidth="1"/>
    <col min="10246" max="10246" width="9.75" style="4" customWidth="1"/>
    <col min="10247" max="10247" width="12.75" style="4" customWidth="1"/>
    <col min="10248" max="10248" width="9.75" style="4" customWidth="1"/>
    <col min="10249" max="10249" width="12.75" style="4" customWidth="1"/>
    <col min="10250" max="10250" width="9.75" style="4" customWidth="1"/>
    <col min="10251" max="10251" width="12.75" style="4" customWidth="1"/>
    <col min="10252" max="10252" width="9.75" style="4" customWidth="1"/>
    <col min="10253" max="10253" width="12.75" style="4" customWidth="1"/>
    <col min="10254" max="10254" width="9.75" style="4" customWidth="1"/>
    <col min="10255" max="10496" width="9" style="4"/>
    <col min="10497" max="10497" width="12.75" style="4" customWidth="1"/>
    <col min="10498" max="10498" width="9.75" style="4" customWidth="1"/>
    <col min="10499" max="10499" width="12.75" style="4" customWidth="1"/>
    <col min="10500" max="10500" width="9.75" style="4" customWidth="1"/>
    <col min="10501" max="10501" width="12.75" style="4" customWidth="1"/>
    <col min="10502" max="10502" width="9.75" style="4" customWidth="1"/>
    <col min="10503" max="10503" width="12.75" style="4" customWidth="1"/>
    <col min="10504" max="10504" width="9.75" style="4" customWidth="1"/>
    <col min="10505" max="10505" width="12.75" style="4" customWidth="1"/>
    <col min="10506" max="10506" width="9.75" style="4" customWidth="1"/>
    <col min="10507" max="10507" width="12.75" style="4" customWidth="1"/>
    <col min="10508" max="10508" width="9.75" style="4" customWidth="1"/>
    <col min="10509" max="10509" width="12.75" style="4" customWidth="1"/>
    <col min="10510" max="10510" width="9.75" style="4" customWidth="1"/>
    <col min="10511" max="10752" width="9" style="4"/>
    <col min="10753" max="10753" width="12.75" style="4" customWidth="1"/>
    <col min="10754" max="10754" width="9.75" style="4" customWidth="1"/>
    <col min="10755" max="10755" width="12.75" style="4" customWidth="1"/>
    <col min="10756" max="10756" width="9.75" style="4" customWidth="1"/>
    <col min="10757" max="10757" width="12.75" style="4" customWidth="1"/>
    <col min="10758" max="10758" width="9.75" style="4" customWidth="1"/>
    <col min="10759" max="10759" width="12.75" style="4" customWidth="1"/>
    <col min="10760" max="10760" width="9.75" style="4" customWidth="1"/>
    <col min="10761" max="10761" width="12.75" style="4" customWidth="1"/>
    <col min="10762" max="10762" width="9.75" style="4" customWidth="1"/>
    <col min="10763" max="10763" width="12.75" style="4" customWidth="1"/>
    <col min="10764" max="10764" width="9.75" style="4" customWidth="1"/>
    <col min="10765" max="10765" width="12.75" style="4" customWidth="1"/>
    <col min="10766" max="10766" width="9.75" style="4" customWidth="1"/>
    <col min="10767" max="11008" width="9" style="4"/>
    <col min="11009" max="11009" width="12.75" style="4" customWidth="1"/>
    <col min="11010" max="11010" width="9.75" style="4" customWidth="1"/>
    <col min="11011" max="11011" width="12.75" style="4" customWidth="1"/>
    <col min="11012" max="11012" width="9.75" style="4" customWidth="1"/>
    <col min="11013" max="11013" width="12.75" style="4" customWidth="1"/>
    <col min="11014" max="11014" width="9.75" style="4" customWidth="1"/>
    <col min="11015" max="11015" width="12.75" style="4" customWidth="1"/>
    <col min="11016" max="11016" width="9.75" style="4" customWidth="1"/>
    <col min="11017" max="11017" width="12.75" style="4" customWidth="1"/>
    <col min="11018" max="11018" width="9.75" style="4" customWidth="1"/>
    <col min="11019" max="11019" width="12.75" style="4" customWidth="1"/>
    <col min="11020" max="11020" width="9.75" style="4" customWidth="1"/>
    <col min="11021" max="11021" width="12.75" style="4" customWidth="1"/>
    <col min="11022" max="11022" width="9.75" style="4" customWidth="1"/>
    <col min="11023" max="11264" width="9" style="4"/>
    <col min="11265" max="11265" width="12.75" style="4" customWidth="1"/>
    <col min="11266" max="11266" width="9.75" style="4" customWidth="1"/>
    <col min="11267" max="11267" width="12.75" style="4" customWidth="1"/>
    <col min="11268" max="11268" width="9.75" style="4" customWidth="1"/>
    <col min="11269" max="11269" width="12.75" style="4" customWidth="1"/>
    <col min="11270" max="11270" width="9.75" style="4" customWidth="1"/>
    <col min="11271" max="11271" width="12.75" style="4" customWidth="1"/>
    <col min="11272" max="11272" width="9.75" style="4" customWidth="1"/>
    <col min="11273" max="11273" width="12.75" style="4" customWidth="1"/>
    <col min="11274" max="11274" width="9.75" style="4" customWidth="1"/>
    <col min="11275" max="11275" width="12.75" style="4" customWidth="1"/>
    <col min="11276" max="11276" width="9.75" style="4" customWidth="1"/>
    <col min="11277" max="11277" width="12.75" style="4" customWidth="1"/>
    <col min="11278" max="11278" width="9.75" style="4" customWidth="1"/>
    <col min="11279" max="11520" width="9" style="4"/>
    <col min="11521" max="11521" width="12.75" style="4" customWidth="1"/>
    <col min="11522" max="11522" width="9.75" style="4" customWidth="1"/>
    <col min="11523" max="11523" width="12.75" style="4" customWidth="1"/>
    <col min="11524" max="11524" width="9.75" style="4" customWidth="1"/>
    <col min="11525" max="11525" width="12.75" style="4" customWidth="1"/>
    <col min="11526" max="11526" width="9.75" style="4" customWidth="1"/>
    <col min="11527" max="11527" width="12.75" style="4" customWidth="1"/>
    <col min="11528" max="11528" width="9.75" style="4" customWidth="1"/>
    <col min="11529" max="11529" width="12.75" style="4" customWidth="1"/>
    <col min="11530" max="11530" width="9.75" style="4" customWidth="1"/>
    <col min="11531" max="11531" width="12.75" style="4" customWidth="1"/>
    <col min="11532" max="11532" width="9.75" style="4" customWidth="1"/>
    <col min="11533" max="11533" width="12.75" style="4" customWidth="1"/>
    <col min="11534" max="11534" width="9.75" style="4" customWidth="1"/>
    <col min="11535" max="11776" width="9" style="4"/>
    <col min="11777" max="11777" width="12.75" style="4" customWidth="1"/>
    <col min="11778" max="11778" width="9.75" style="4" customWidth="1"/>
    <col min="11779" max="11779" width="12.75" style="4" customWidth="1"/>
    <col min="11780" max="11780" width="9.75" style="4" customWidth="1"/>
    <col min="11781" max="11781" width="12.75" style="4" customWidth="1"/>
    <col min="11782" max="11782" width="9.75" style="4" customWidth="1"/>
    <col min="11783" max="11783" width="12.75" style="4" customWidth="1"/>
    <col min="11784" max="11784" width="9.75" style="4" customWidth="1"/>
    <col min="11785" max="11785" width="12.75" style="4" customWidth="1"/>
    <col min="11786" max="11786" width="9.75" style="4" customWidth="1"/>
    <col min="11787" max="11787" width="12.75" style="4" customWidth="1"/>
    <col min="11788" max="11788" width="9.75" style="4" customWidth="1"/>
    <col min="11789" max="11789" width="12.75" style="4" customWidth="1"/>
    <col min="11790" max="11790" width="9.75" style="4" customWidth="1"/>
    <col min="11791" max="12032" width="9" style="4"/>
    <col min="12033" max="12033" width="12.75" style="4" customWidth="1"/>
    <col min="12034" max="12034" width="9.75" style="4" customWidth="1"/>
    <col min="12035" max="12035" width="12.75" style="4" customWidth="1"/>
    <col min="12036" max="12036" width="9.75" style="4" customWidth="1"/>
    <col min="12037" max="12037" width="12.75" style="4" customWidth="1"/>
    <col min="12038" max="12038" width="9.75" style="4" customWidth="1"/>
    <col min="12039" max="12039" width="12.75" style="4" customWidth="1"/>
    <col min="12040" max="12040" width="9.75" style="4" customWidth="1"/>
    <col min="12041" max="12041" width="12.75" style="4" customWidth="1"/>
    <col min="12042" max="12042" width="9.75" style="4" customWidth="1"/>
    <col min="12043" max="12043" width="12.75" style="4" customWidth="1"/>
    <col min="12044" max="12044" width="9.75" style="4" customWidth="1"/>
    <col min="12045" max="12045" width="12.75" style="4" customWidth="1"/>
    <col min="12046" max="12046" width="9.75" style="4" customWidth="1"/>
    <col min="12047" max="12288" width="9" style="4"/>
    <col min="12289" max="12289" width="12.75" style="4" customWidth="1"/>
    <col min="12290" max="12290" width="9.75" style="4" customWidth="1"/>
    <col min="12291" max="12291" width="12.75" style="4" customWidth="1"/>
    <col min="12292" max="12292" width="9.75" style="4" customWidth="1"/>
    <col min="12293" max="12293" width="12.75" style="4" customWidth="1"/>
    <col min="12294" max="12294" width="9.75" style="4" customWidth="1"/>
    <col min="12295" max="12295" width="12.75" style="4" customWidth="1"/>
    <col min="12296" max="12296" width="9.75" style="4" customWidth="1"/>
    <col min="12297" max="12297" width="12.75" style="4" customWidth="1"/>
    <col min="12298" max="12298" width="9.75" style="4" customWidth="1"/>
    <col min="12299" max="12299" width="12.75" style="4" customWidth="1"/>
    <col min="12300" max="12300" width="9.75" style="4" customWidth="1"/>
    <col min="12301" max="12301" width="12.75" style="4" customWidth="1"/>
    <col min="12302" max="12302" width="9.75" style="4" customWidth="1"/>
    <col min="12303" max="12544" width="9" style="4"/>
    <col min="12545" max="12545" width="12.75" style="4" customWidth="1"/>
    <col min="12546" max="12546" width="9.75" style="4" customWidth="1"/>
    <col min="12547" max="12547" width="12.75" style="4" customWidth="1"/>
    <col min="12548" max="12548" width="9.75" style="4" customWidth="1"/>
    <col min="12549" max="12549" width="12.75" style="4" customWidth="1"/>
    <col min="12550" max="12550" width="9.75" style="4" customWidth="1"/>
    <col min="12551" max="12551" width="12.75" style="4" customWidth="1"/>
    <col min="12552" max="12552" width="9.75" style="4" customWidth="1"/>
    <col min="12553" max="12553" width="12.75" style="4" customWidth="1"/>
    <col min="12554" max="12554" width="9.75" style="4" customWidth="1"/>
    <col min="12555" max="12555" width="12.75" style="4" customWidth="1"/>
    <col min="12556" max="12556" width="9.75" style="4" customWidth="1"/>
    <col min="12557" max="12557" width="12.75" style="4" customWidth="1"/>
    <col min="12558" max="12558" width="9.75" style="4" customWidth="1"/>
    <col min="12559" max="12800" width="9" style="4"/>
    <col min="12801" max="12801" width="12.75" style="4" customWidth="1"/>
    <col min="12802" max="12802" width="9.75" style="4" customWidth="1"/>
    <col min="12803" max="12803" width="12.75" style="4" customWidth="1"/>
    <col min="12804" max="12804" width="9.75" style="4" customWidth="1"/>
    <col min="12805" max="12805" width="12.75" style="4" customWidth="1"/>
    <col min="12806" max="12806" width="9.75" style="4" customWidth="1"/>
    <col min="12807" max="12807" width="12.75" style="4" customWidth="1"/>
    <col min="12808" max="12808" width="9.75" style="4" customWidth="1"/>
    <col min="12809" max="12809" width="12.75" style="4" customWidth="1"/>
    <col min="12810" max="12810" width="9.75" style="4" customWidth="1"/>
    <col min="12811" max="12811" width="12.75" style="4" customWidth="1"/>
    <col min="12812" max="12812" width="9.75" style="4" customWidth="1"/>
    <col min="12813" max="12813" width="12.75" style="4" customWidth="1"/>
    <col min="12814" max="12814" width="9.75" style="4" customWidth="1"/>
    <col min="12815" max="13056" width="9" style="4"/>
    <col min="13057" max="13057" width="12.75" style="4" customWidth="1"/>
    <col min="13058" max="13058" width="9.75" style="4" customWidth="1"/>
    <col min="13059" max="13059" width="12.75" style="4" customWidth="1"/>
    <col min="13060" max="13060" width="9.75" style="4" customWidth="1"/>
    <col min="13061" max="13061" width="12.75" style="4" customWidth="1"/>
    <col min="13062" max="13062" width="9.75" style="4" customWidth="1"/>
    <col min="13063" max="13063" width="12.75" style="4" customWidth="1"/>
    <col min="13064" max="13064" width="9.75" style="4" customWidth="1"/>
    <col min="13065" max="13065" width="12.75" style="4" customWidth="1"/>
    <col min="13066" max="13066" width="9.75" style="4" customWidth="1"/>
    <col min="13067" max="13067" width="12.75" style="4" customWidth="1"/>
    <col min="13068" max="13068" width="9.75" style="4" customWidth="1"/>
    <col min="13069" max="13069" width="12.75" style="4" customWidth="1"/>
    <col min="13070" max="13070" width="9.75" style="4" customWidth="1"/>
    <col min="13071" max="13312" width="9" style="4"/>
    <col min="13313" max="13313" width="12.75" style="4" customWidth="1"/>
    <col min="13314" max="13314" width="9.75" style="4" customWidth="1"/>
    <col min="13315" max="13315" width="12.75" style="4" customWidth="1"/>
    <col min="13316" max="13316" width="9.75" style="4" customWidth="1"/>
    <col min="13317" max="13317" width="12.75" style="4" customWidth="1"/>
    <col min="13318" max="13318" width="9.75" style="4" customWidth="1"/>
    <col min="13319" max="13319" width="12.75" style="4" customWidth="1"/>
    <col min="13320" max="13320" width="9.75" style="4" customWidth="1"/>
    <col min="13321" max="13321" width="12.75" style="4" customWidth="1"/>
    <col min="13322" max="13322" width="9.75" style="4" customWidth="1"/>
    <col min="13323" max="13323" width="12.75" style="4" customWidth="1"/>
    <col min="13324" max="13324" width="9.75" style="4" customWidth="1"/>
    <col min="13325" max="13325" width="12.75" style="4" customWidth="1"/>
    <col min="13326" max="13326" width="9.75" style="4" customWidth="1"/>
    <col min="13327" max="13568" width="9" style="4"/>
    <col min="13569" max="13569" width="12.75" style="4" customWidth="1"/>
    <col min="13570" max="13570" width="9.75" style="4" customWidth="1"/>
    <col min="13571" max="13571" width="12.75" style="4" customWidth="1"/>
    <col min="13572" max="13572" width="9.75" style="4" customWidth="1"/>
    <col min="13573" max="13573" width="12.75" style="4" customWidth="1"/>
    <col min="13574" max="13574" width="9.75" style="4" customWidth="1"/>
    <col min="13575" max="13575" width="12.75" style="4" customWidth="1"/>
    <col min="13576" max="13576" width="9.75" style="4" customWidth="1"/>
    <col min="13577" max="13577" width="12.75" style="4" customWidth="1"/>
    <col min="13578" max="13578" width="9.75" style="4" customWidth="1"/>
    <col min="13579" max="13579" width="12.75" style="4" customWidth="1"/>
    <col min="13580" max="13580" width="9.75" style="4" customWidth="1"/>
    <col min="13581" max="13581" width="12.75" style="4" customWidth="1"/>
    <col min="13582" max="13582" width="9.75" style="4" customWidth="1"/>
    <col min="13583" max="13824" width="9" style="4"/>
    <col min="13825" max="13825" width="12.75" style="4" customWidth="1"/>
    <col min="13826" max="13826" width="9.75" style="4" customWidth="1"/>
    <col min="13827" max="13827" width="12.75" style="4" customWidth="1"/>
    <col min="13828" max="13828" width="9.75" style="4" customWidth="1"/>
    <col min="13829" max="13829" width="12.75" style="4" customWidth="1"/>
    <col min="13830" max="13830" width="9.75" style="4" customWidth="1"/>
    <col min="13831" max="13831" width="12.75" style="4" customWidth="1"/>
    <col min="13832" max="13832" width="9.75" style="4" customWidth="1"/>
    <col min="13833" max="13833" width="12.75" style="4" customWidth="1"/>
    <col min="13834" max="13834" width="9.75" style="4" customWidth="1"/>
    <col min="13835" max="13835" width="12.75" style="4" customWidth="1"/>
    <col min="13836" max="13836" width="9.75" style="4" customWidth="1"/>
    <col min="13837" max="13837" width="12.75" style="4" customWidth="1"/>
    <col min="13838" max="13838" width="9.75" style="4" customWidth="1"/>
    <col min="13839" max="14080" width="9" style="4"/>
    <col min="14081" max="14081" width="12.75" style="4" customWidth="1"/>
    <col min="14082" max="14082" width="9.75" style="4" customWidth="1"/>
    <col min="14083" max="14083" width="12.75" style="4" customWidth="1"/>
    <col min="14084" max="14084" width="9.75" style="4" customWidth="1"/>
    <col min="14085" max="14085" width="12.75" style="4" customWidth="1"/>
    <col min="14086" max="14086" width="9.75" style="4" customWidth="1"/>
    <col min="14087" max="14087" width="12.75" style="4" customWidth="1"/>
    <col min="14088" max="14088" width="9.75" style="4" customWidth="1"/>
    <col min="14089" max="14089" width="12.75" style="4" customWidth="1"/>
    <col min="14090" max="14090" width="9.75" style="4" customWidth="1"/>
    <col min="14091" max="14091" width="12.75" style="4" customWidth="1"/>
    <col min="14092" max="14092" width="9.75" style="4" customWidth="1"/>
    <col min="14093" max="14093" width="12.75" style="4" customWidth="1"/>
    <col min="14094" max="14094" width="9.75" style="4" customWidth="1"/>
    <col min="14095" max="14336" width="9" style="4"/>
    <col min="14337" max="14337" width="12.75" style="4" customWidth="1"/>
    <col min="14338" max="14338" width="9.75" style="4" customWidth="1"/>
    <col min="14339" max="14339" width="12.75" style="4" customWidth="1"/>
    <col min="14340" max="14340" width="9.75" style="4" customWidth="1"/>
    <col min="14341" max="14341" width="12.75" style="4" customWidth="1"/>
    <col min="14342" max="14342" width="9.75" style="4" customWidth="1"/>
    <col min="14343" max="14343" width="12.75" style="4" customWidth="1"/>
    <col min="14344" max="14344" width="9.75" style="4" customWidth="1"/>
    <col min="14345" max="14345" width="12.75" style="4" customWidth="1"/>
    <col min="14346" max="14346" width="9.75" style="4" customWidth="1"/>
    <col min="14347" max="14347" width="12.75" style="4" customWidth="1"/>
    <col min="14348" max="14348" width="9.75" style="4" customWidth="1"/>
    <col min="14349" max="14349" width="12.75" style="4" customWidth="1"/>
    <col min="14350" max="14350" width="9.75" style="4" customWidth="1"/>
    <col min="14351" max="14592" width="9" style="4"/>
    <col min="14593" max="14593" width="12.75" style="4" customWidth="1"/>
    <col min="14594" max="14594" width="9.75" style="4" customWidth="1"/>
    <col min="14595" max="14595" width="12.75" style="4" customWidth="1"/>
    <col min="14596" max="14596" width="9.75" style="4" customWidth="1"/>
    <col min="14597" max="14597" width="12.75" style="4" customWidth="1"/>
    <col min="14598" max="14598" width="9.75" style="4" customWidth="1"/>
    <col min="14599" max="14599" width="12.75" style="4" customWidth="1"/>
    <col min="14600" max="14600" width="9.75" style="4" customWidth="1"/>
    <col min="14601" max="14601" width="12.75" style="4" customWidth="1"/>
    <col min="14602" max="14602" width="9.75" style="4" customWidth="1"/>
    <col min="14603" max="14603" width="12.75" style="4" customWidth="1"/>
    <col min="14604" max="14604" width="9.75" style="4" customWidth="1"/>
    <col min="14605" max="14605" width="12.75" style="4" customWidth="1"/>
    <col min="14606" max="14606" width="9.75" style="4" customWidth="1"/>
    <col min="14607" max="14848" width="9" style="4"/>
    <col min="14849" max="14849" width="12.75" style="4" customWidth="1"/>
    <col min="14850" max="14850" width="9.75" style="4" customWidth="1"/>
    <col min="14851" max="14851" width="12.75" style="4" customWidth="1"/>
    <col min="14852" max="14852" width="9.75" style="4" customWidth="1"/>
    <col min="14853" max="14853" width="12.75" style="4" customWidth="1"/>
    <col min="14854" max="14854" width="9.75" style="4" customWidth="1"/>
    <col min="14855" max="14855" width="12.75" style="4" customWidth="1"/>
    <col min="14856" max="14856" width="9.75" style="4" customWidth="1"/>
    <col min="14857" max="14857" width="12.75" style="4" customWidth="1"/>
    <col min="14858" max="14858" width="9.75" style="4" customWidth="1"/>
    <col min="14859" max="14859" width="12.75" style="4" customWidth="1"/>
    <col min="14860" max="14860" width="9.75" style="4" customWidth="1"/>
    <col min="14861" max="14861" width="12.75" style="4" customWidth="1"/>
    <col min="14862" max="14862" width="9.75" style="4" customWidth="1"/>
    <col min="14863" max="15104" width="9" style="4"/>
    <col min="15105" max="15105" width="12.75" style="4" customWidth="1"/>
    <col min="15106" max="15106" width="9.75" style="4" customWidth="1"/>
    <col min="15107" max="15107" width="12.75" style="4" customWidth="1"/>
    <col min="15108" max="15108" width="9.75" style="4" customWidth="1"/>
    <col min="15109" max="15109" width="12.75" style="4" customWidth="1"/>
    <col min="15110" max="15110" width="9.75" style="4" customWidth="1"/>
    <col min="15111" max="15111" width="12.75" style="4" customWidth="1"/>
    <col min="15112" max="15112" width="9.75" style="4" customWidth="1"/>
    <col min="15113" max="15113" width="12.75" style="4" customWidth="1"/>
    <col min="15114" max="15114" width="9.75" style="4" customWidth="1"/>
    <col min="15115" max="15115" width="12.75" style="4" customWidth="1"/>
    <col min="15116" max="15116" width="9.75" style="4" customWidth="1"/>
    <col min="15117" max="15117" width="12.75" style="4" customWidth="1"/>
    <col min="15118" max="15118" width="9.75" style="4" customWidth="1"/>
    <col min="15119" max="15360" width="9" style="4"/>
    <col min="15361" max="15361" width="12.75" style="4" customWidth="1"/>
    <col min="15362" max="15362" width="9.75" style="4" customWidth="1"/>
    <col min="15363" max="15363" width="12.75" style="4" customWidth="1"/>
    <col min="15364" max="15364" width="9.75" style="4" customWidth="1"/>
    <col min="15365" max="15365" width="12.75" style="4" customWidth="1"/>
    <col min="15366" max="15366" width="9.75" style="4" customWidth="1"/>
    <col min="15367" max="15367" width="12.75" style="4" customWidth="1"/>
    <col min="15368" max="15368" width="9.75" style="4" customWidth="1"/>
    <col min="15369" max="15369" width="12.75" style="4" customWidth="1"/>
    <col min="15370" max="15370" width="9.75" style="4" customWidth="1"/>
    <col min="15371" max="15371" width="12.75" style="4" customWidth="1"/>
    <col min="15372" max="15372" width="9.75" style="4" customWidth="1"/>
    <col min="15373" max="15373" width="12.75" style="4" customWidth="1"/>
    <col min="15374" max="15374" width="9.75" style="4" customWidth="1"/>
    <col min="15375" max="15616" width="9" style="4"/>
    <col min="15617" max="15617" width="12.75" style="4" customWidth="1"/>
    <col min="15618" max="15618" width="9.75" style="4" customWidth="1"/>
    <col min="15619" max="15619" width="12.75" style="4" customWidth="1"/>
    <col min="15620" max="15620" width="9.75" style="4" customWidth="1"/>
    <col min="15621" max="15621" width="12.75" style="4" customWidth="1"/>
    <col min="15622" max="15622" width="9.75" style="4" customWidth="1"/>
    <col min="15623" max="15623" width="12.75" style="4" customWidth="1"/>
    <col min="15624" max="15624" width="9.75" style="4" customWidth="1"/>
    <col min="15625" max="15625" width="12.75" style="4" customWidth="1"/>
    <col min="15626" max="15626" width="9.75" style="4" customWidth="1"/>
    <col min="15627" max="15627" width="12.75" style="4" customWidth="1"/>
    <col min="15628" max="15628" width="9.75" style="4" customWidth="1"/>
    <col min="15629" max="15629" width="12.75" style="4" customWidth="1"/>
    <col min="15630" max="15630" width="9.75" style="4" customWidth="1"/>
    <col min="15631" max="15872" width="9" style="4"/>
    <col min="15873" max="15873" width="12.75" style="4" customWidth="1"/>
    <col min="15874" max="15874" width="9.75" style="4" customWidth="1"/>
    <col min="15875" max="15875" width="12.75" style="4" customWidth="1"/>
    <col min="15876" max="15876" width="9.75" style="4" customWidth="1"/>
    <col min="15877" max="15877" width="12.75" style="4" customWidth="1"/>
    <col min="15878" max="15878" width="9.75" style="4" customWidth="1"/>
    <col min="15879" max="15879" width="12.75" style="4" customWidth="1"/>
    <col min="15880" max="15880" width="9.75" style="4" customWidth="1"/>
    <col min="15881" max="15881" width="12.75" style="4" customWidth="1"/>
    <col min="15882" max="15882" width="9.75" style="4" customWidth="1"/>
    <col min="15883" max="15883" width="12.75" style="4" customWidth="1"/>
    <col min="15884" max="15884" width="9.75" style="4" customWidth="1"/>
    <col min="15885" max="15885" width="12.75" style="4" customWidth="1"/>
    <col min="15886" max="15886" width="9.75" style="4" customWidth="1"/>
    <col min="15887" max="16128" width="9" style="4"/>
    <col min="16129" max="16129" width="12.75" style="4" customWidth="1"/>
    <col min="16130" max="16130" width="9.75" style="4" customWidth="1"/>
    <col min="16131" max="16131" width="12.75" style="4" customWidth="1"/>
    <col min="16132" max="16132" width="9.75" style="4" customWidth="1"/>
    <col min="16133" max="16133" width="12.75" style="4" customWidth="1"/>
    <col min="16134" max="16134" width="9.75" style="4" customWidth="1"/>
    <col min="16135" max="16135" width="12.75" style="4" customWidth="1"/>
    <col min="16136" max="16136" width="9.75" style="4" customWidth="1"/>
    <col min="16137" max="16137" width="12.75" style="4" customWidth="1"/>
    <col min="16138" max="16138" width="9.75" style="4" customWidth="1"/>
    <col min="16139" max="16139" width="12.75" style="4" customWidth="1"/>
    <col min="16140" max="16140" width="9.75" style="4" customWidth="1"/>
    <col min="16141" max="16141" width="12.75" style="4" customWidth="1"/>
    <col min="16142" max="16142" width="9.75" style="4" customWidth="1"/>
    <col min="16143" max="16384" width="9" style="4"/>
  </cols>
  <sheetData>
    <row r="1" spans="1:14" x14ac:dyDescent="0.3">
      <c r="M1" s="297" t="s">
        <v>68</v>
      </c>
      <c r="N1" s="297"/>
    </row>
    <row r="2" spans="1:14" x14ac:dyDescent="0.3">
      <c r="A2" s="298" t="s">
        <v>69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</row>
    <row r="3" spans="1:14" x14ac:dyDescent="0.3">
      <c r="A3" s="298" t="s">
        <v>1440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</row>
    <row r="4" spans="1:14" x14ac:dyDescent="0.3">
      <c r="A4" s="299" t="s">
        <v>70</v>
      </c>
      <c r="B4" s="299"/>
      <c r="C4" s="299" t="s">
        <v>71</v>
      </c>
      <c r="D4" s="299"/>
      <c r="E4" s="300" t="s">
        <v>72</v>
      </c>
      <c r="F4" s="300"/>
      <c r="G4" s="301" t="s">
        <v>73</v>
      </c>
      <c r="H4" s="301"/>
      <c r="I4" s="299" t="s">
        <v>74</v>
      </c>
      <c r="J4" s="299"/>
      <c r="K4" s="301" t="s">
        <v>75</v>
      </c>
      <c r="L4" s="301"/>
      <c r="M4" s="301" t="s">
        <v>76</v>
      </c>
      <c r="N4" s="301"/>
    </row>
    <row r="5" spans="1:14" x14ac:dyDescent="0.3">
      <c r="A5" s="123" t="s">
        <v>77</v>
      </c>
      <c r="B5" s="5" t="s">
        <v>78</v>
      </c>
      <c r="C5" s="123" t="s">
        <v>77</v>
      </c>
      <c r="D5" s="5" t="s">
        <v>78</v>
      </c>
      <c r="E5" s="123" t="s">
        <v>77</v>
      </c>
      <c r="F5" s="5" t="s">
        <v>78</v>
      </c>
      <c r="G5" s="123" t="s">
        <v>77</v>
      </c>
      <c r="H5" s="5" t="s">
        <v>78</v>
      </c>
      <c r="I5" s="123" t="s">
        <v>77</v>
      </c>
      <c r="J5" s="5" t="s">
        <v>78</v>
      </c>
      <c r="K5" s="123" t="s">
        <v>77</v>
      </c>
      <c r="L5" s="5" t="s">
        <v>78</v>
      </c>
      <c r="M5" s="123" t="s">
        <v>77</v>
      </c>
      <c r="N5" s="5" t="s">
        <v>78</v>
      </c>
    </row>
    <row r="6" spans="1:14" s="2" customFormat="1" x14ac:dyDescent="0.3">
      <c r="A6" s="3" t="s">
        <v>58</v>
      </c>
      <c r="B6" s="78">
        <v>50</v>
      </c>
      <c r="C6" s="13" t="s">
        <v>59</v>
      </c>
      <c r="D6" s="79">
        <v>40</v>
      </c>
      <c r="E6" s="3" t="s">
        <v>60</v>
      </c>
      <c r="F6" s="79">
        <v>50</v>
      </c>
      <c r="G6" s="3" t="s">
        <v>61</v>
      </c>
      <c r="H6" s="79">
        <v>50</v>
      </c>
      <c r="I6" s="13" t="s">
        <v>62</v>
      </c>
      <c r="J6" s="79">
        <v>50</v>
      </c>
      <c r="K6" s="42" t="s">
        <v>63</v>
      </c>
      <c r="L6" s="6">
        <v>50</v>
      </c>
      <c r="M6" s="3" t="s">
        <v>64</v>
      </c>
      <c r="N6" s="79">
        <v>50</v>
      </c>
    </row>
    <row r="7" spans="1:14" s="2" customFormat="1" x14ac:dyDescent="0.3">
      <c r="A7" s="3" t="s">
        <v>79</v>
      </c>
      <c r="B7" s="79">
        <v>50</v>
      </c>
      <c r="C7" s="13" t="s">
        <v>80</v>
      </c>
      <c r="D7" s="79">
        <v>50</v>
      </c>
      <c r="E7" s="3" t="s">
        <v>81</v>
      </c>
      <c r="F7" s="79">
        <v>40</v>
      </c>
      <c r="G7" s="3" t="s">
        <v>82</v>
      </c>
      <c r="H7" s="79">
        <v>50</v>
      </c>
      <c r="I7" s="13" t="s">
        <v>83</v>
      </c>
      <c r="J7" s="79">
        <v>50</v>
      </c>
      <c r="K7" s="42" t="s">
        <v>84</v>
      </c>
      <c r="L7" s="6">
        <v>50</v>
      </c>
      <c r="M7" s="3" t="s">
        <v>85</v>
      </c>
      <c r="N7" s="79">
        <v>50</v>
      </c>
    </row>
    <row r="8" spans="1:14" s="2" customFormat="1" x14ac:dyDescent="0.3">
      <c r="A8" s="3" t="s">
        <v>86</v>
      </c>
      <c r="B8" s="79">
        <v>40</v>
      </c>
      <c r="C8" s="13" t="s">
        <v>87</v>
      </c>
      <c r="D8" s="79">
        <v>50</v>
      </c>
      <c r="E8" s="3" t="s">
        <v>88</v>
      </c>
      <c r="F8" s="79">
        <v>50</v>
      </c>
      <c r="G8" s="3" t="s">
        <v>89</v>
      </c>
      <c r="H8" s="79">
        <v>50</v>
      </c>
      <c r="I8" s="13" t="s">
        <v>90</v>
      </c>
      <c r="J8" s="79">
        <v>50</v>
      </c>
      <c r="K8" s="42" t="s">
        <v>91</v>
      </c>
      <c r="L8" s="6">
        <v>50</v>
      </c>
      <c r="M8" s="3" t="s">
        <v>92</v>
      </c>
      <c r="N8" s="79">
        <v>50</v>
      </c>
    </row>
    <row r="9" spans="1:14" s="2" customFormat="1" x14ac:dyDescent="0.3">
      <c r="A9" s="3" t="s">
        <v>93</v>
      </c>
      <c r="B9" s="79">
        <v>50</v>
      </c>
      <c r="C9" s="13" t="s">
        <v>94</v>
      </c>
      <c r="D9" s="79">
        <v>25</v>
      </c>
      <c r="E9" s="3" t="s">
        <v>95</v>
      </c>
      <c r="F9" s="79">
        <v>50</v>
      </c>
      <c r="G9" s="3" t="s">
        <v>96</v>
      </c>
      <c r="H9" s="79">
        <v>50</v>
      </c>
      <c r="I9" s="13" t="s">
        <v>97</v>
      </c>
      <c r="J9" s="79">
        <v>50</v>
      </c>
      <c r="K9" s="42" t="s">
        <v>98</v>
      </c>
      <c r="L9" s="6">
        <v>50</v>
      </c>
      <c r="M9" s="3" t="s">
        <v>99</v>
      </c>
      <c r="N9" s="79">
        <v>50</v>
      </c>
    </row>
    <row r="10" spans="1:14" s="2" customFormat="1" x14ac:dyDescent="0.3">
      <c r="A10" s="3" t="s">
        <v>100</v>
      </c>
      <c r="B10" s="79">
        <v>50</v>
      </c>
      <c r="C10" s="13" t="s">
        <v>101</v>
      </c>
      <c r="D10" s="79">
        <v>40</v>
      </c>
      <c r="E10" s="3" t="s">
        <v>102</v>
      </c>
      <c r="F10" s="79">
        <v>50</v>
      </c>
      <c r="G10" s="3" t="s">
        <v>103</v>
      </c>
      <c r="H10" s="79">
        <v>50</v>
      </c>
      <c r="I10" s="13" t="s">
        <v>104</v>
      </c>
      <c r="J10" s="79">
        <v>40</v>
      </c>
      <c r="K10" s="42" t="s">
        <v>105</v>
      </c>
      <c r="L10" s="6">
        <v>50</v>
      </c>
      <c r="M10" s="7" t="s">
        <v>106</v>
      </c>
      <c r="N10" s="127"/>
    </row>
    <row r="11" spans="1:14" s="2" customFormat="1" x14ac:dyDescent="0.3">
      <c r="A11" s="3" t="s">
        <v>107</v>
      </c>
      <c r="B11" s="79">
        <v>40</v>
      </c>
      <c r="C11" s="13" t="s">
        <v>108</v>
      </c>
      <c r="D11" s="79">
        <v>50</v>
      </c>
      <c r="E11" s="3" t="s">
        <v>109</v>
      </c>
      <c r="F11" s="79">
        <v>50</v>
      </c>
      <c r="G11" s="3" t="s">
        <v>110</v>
      </c>
      <c r="H11" s="79">
        <v>50</v>
      </c>
      <c r="I11" s="13" t="s">
        <v>111</v>
      </c>
      <c r="J11" s="79">
        <v>50</v>
      </c>
      <c r="K11" s="42" t="s">
        <v>112</v>
      </c>
      <c r="L11" s="6">
        <v>50</v>
      </c>
      <c r="M11" s="3" t="s">
        <v>113</v>
      </c>
      <c r="N11" s="79">
        <v>50</v>
      </c>
    </row>
    <row r="12" spans="1:14" s="2" customFormat="1" ht="19.5" thickBot="1" x14ac:dyDescent="0.35">
      <c r="A12" s="3" t="s">
        <v>114</v>
      </c>
      <c r="B12" s="79">
        <v>50</v>
      </c>
      <c r="C12" s="13" t="s">
        <v>115</v>
      </c>
      <c r="D12" s="79">
        <v>50</v>
      </c>
      <c r="E12" s="3" t="s">
        <v>116</v>
      </c>
      <c r="F12" s="79">
        <v>35</v>
      </c>
      <c r="G12" s="3" t="s">
        <v>117</v>
      </c>
      <c r="H12" s="79">
        <v>50</v>
      </c>
      <c r="I12" s="80" t="s">
        <v>118</v>
      </c>
      <c r="J12" s="79">
        <v>40</v>
      </c>
      <c r="K12" s="8" t="s">
        <v>119</v>
      </c>
      <c r="L12" s="9">
        <f>AVERAGE(L6:L11)</f>
        <v>50</v>
      </c>
      <c r="M12" s="3" t="s">
        <v>120</v>
      </c>
      <c r="N12" s="79">
        <v>50</v>
      </c>
    </row>
    <row r="13" spans="1:14" s="2" customFormat="1" ht="19.5" thickTop="1" x14ac:dyDescent="0.3">
      <c r="A13" s="3" t="s">
        <v>121</v>
      </c>
      <c r="B13" s="79">
        <v>50</v>
      </c>
      <c r="C13" s="13" t="s">
        <v>122</v>
      </c>
      <c r="D13" s="79">
        <v>50</v>
      </c>
      <c r="E13" s="3" t="s">
        <v>123</v>
      </c>
      <c r="F13" s="79">
        <v>50</v>
      </c>
      <c r="G13" s="3" t="s">
        <v>124</v>
      </c>
      <c r="H13" s="79">
        <v>50</v>
      </c>
      <c r="I13" s="13" t="s">
        <v>125</v>
      </c>
      <c r="J13" s="79">
        <v>50</v>
      </c>
      <c r="K13" s="10"/>
      <c r="L13" s="10"/>
      <c r="M13" s="3" t="s">
        <v>126</v>
      </c>
      <c r="N13" s="79">
        <v>50</v>
      </c>
    </row>
    <row r="14" spans="1:14" s="2" customFormat="1" ht="19.5" thickBot="1" x14ac:dyDescent="0.35">
      <c r="A14" s="3" t="s">
        <v>127</v>
      </c>
      <c r="B14" s="79">
        <v>50</v>
      </c>
      <c r="C14" s="8" t="s">
        <v>119</v>
      </c>
      <c r="D14" s="12">
        <f>AVERAGE(D6:D13)</f>
        <v>44.375</v>
      </c>
      <c r="E14" s="13" t="s">
        <v>128</v>
      </c>
      <c r="F14" s="79">
        <v>50</v>
      </c>
      <c r="G14" s="3" t="s">
        <v>129</v>
      </c>
      <c r="H14" s="79">
        <v>50</v>
      </c>
      <c r="I14" s="13" t="s">
        <v>130</v>
      </c>
      <c r="J14" s="79">
        <v>50</v>
      </c>
      <c r="K14" s="10"/>
      <c r="L14" s="10"/>
      <c r="M14" s="3" t="s">
        <v>131</v>
      </c>
      <c r="N14" s="79">
        <v>50</v>
      </c>
    </row>
    <row r="15" spans="1:14" s="2" customFormat="1" ht="20.25" thickTop="1" thickBot="1" x14ac:dyDescent="0.35">
      <c r="A15" s="3" t="s">
        <v>132</v>
      </c>
      <c r="B15" s="79">
        <v>35</v>
      </c>
      <c r="C15" s="10"/>
      <c r="D15" s="10"/>
      <c r="E15" s="3" t="s">
        <v>133</v>
      </c>
      <c r="F15" s="79">
        <v>50</v>
      </c>
      <c r="G15" s="3" t="s">
        <v>134</v>
      </c>
      <c r="H15" s="79">
        <v>50</v>
      </c>
      <c r="I15" s="8" t="s">
        <v>119</v>
      </c>
      <c r="J15" s="12">
        <f>AVERAGE(J6:J14)</f>
        <v>47.777777777777779</v>
      </c>
      <c r="K15" s="10"/>
      <c r="L15" s="10"/>
      <c r="M15" s="3" t="s">
        <v>135</v>
      </c>
      <c r="N15" s="79">
        <v>50</v>
      </c>
    </row>
    <row r="16" spans="1:14" s="2" customFormat="1" ht="19.5" thickTop="1" x14ac:dyDescent="0.3">
      <c r="A16" s="3" t="s">
        <v>136</v>
      </c>
      <c r="B16" s="79">
        <v>50</v>
      </c>
      <c r="C16" s="10"/>
      <c r="D16" s="10"/>
      <c r="E16" s="3" t="s">
        <v>137</v>
      </c>
      <c r="F16" s="79">
        <v>50</v>
      </c>
      <c r="G16" s="3" t="s">
        <v>138</v>
      </c>
      <c r="H16" s="79">
        <v>50</v>
      </c>
      <c r="I16" s="10"/>
      <c r="J16" s="10"/>
      <c r="K16" s="10"/>
      <c r="L16" s="10"/>
      <c r="M16" s="3" t="s">
        <v>139</v>
      </c>
      <c r="N16" s="79">
        <v>50</v>
      </c>
    </row>
    <row r="17" spans="1:14" s="2" customFormat="1" x14ac:dyDescent="0.3">
      <c r="A17" s="55" t="s">
        <v>140</v>
      </c>
      <c r="B17" s="79">
        <v>50</v>
      </c>
      <c r="C17" s="10"/>
      <c r="D17" s="10"/>
      <c r="E17" s="3" t="s">
        <v>141</v>
      </c>
      <c r="F17" s="79">
        <v>50</v>
      </c>
      <c r="G17" s="3" t="s">
        <v>142</v>
      </c>
      <c r="H17" s="79">
        <v>50</v>
      </c>
      <c r="I17" s="10"/>
      <c r="J17" s="10"/>
      <c r="K17" s="10"/>
      <c r="L17" s="10"/>
      <c r="M17" s="3" t="s">
        <v>143</v>
      </c>
      <c r="N17" s="79">
        <v>50</v>
      </c>
    </row>
    <row r="18" spans="1:14" ht="19.5" thickBot="1" x14ac:dyDescent="0.35">
      <c r="A18" s="11" t="s">
        <v>119</v>
      </c>
      <c r="B18" s="12">
        <f>AVERAGE(B6:B17)</f>
        <v>47.083333333333336</v>
      </c>
      <c r="C18" s="10"/>
      <c r="D18" s="10"/>
      <c r="E18" s="3" t="s">
        <v>144</v>
      </c>
      <c r="F18" s="79">
        <v>50</v>
      </c>
      <c r="G18" s="3" t="s">
        <v>145</v>
      </c>
      <c r="H18" s="79">
        <v>50</v>
      </c>
      <c r="I18" s="10"/>
      <c r="J18" s="10"/>
      <c r="K18" s="10"/>
      <c r="L18" s="10"/>
      <c r="M18" s="3" t="s">
        <v>146</v>
      </c>
      <c r="N18" s="79">
        <v>50</v>
      </c>
    </row>
    <row r="19" spans="1:14" ht="19.5" thickTop="1" x14ac:dyDescent="0.3">
      <c r="A19" s="10"/>
      <c r="B19" s="10"/>
      <c r="C19" s="10"/>
      <c r="D19" s="10"/>
      <c r="E19" s="3" t="s">
        <v>147</v>
      </c>
      <c r="F19" s="79">
        <v>50</v>
      </c>
      <c r="G19" s="3" t="s">
        <v>148</v>
      </c>
      <c r="H19" s="79">
        <v>50</v>
      </c>
      <c r="I19" s="10"/>
      <c r="J19" s="10"/>
      <c r="K19" s="10"/>
      <c r="L19" s="10"/>
      <c r="M19" s="3" t="s">
        <v>149</v>
      </c>
      <c r="N19" s="79">
        <v>50</v>
      </c>
    </row>
    <row r="20" spans="1:14" ht="19.5" thickBot="1" x14ac:dyDescent="0.35">
      <c r="E20" s="11" t="s">
        <v>119</v>
      </c>
      <c r="F20" s="9">
        <f>AVERAGE(F6:F19)</f>
        <v>48.214285714285715</v>
      </c>
      <c r="G20" s="3" t="s">
        <v>150</v>
      </c>
      <c r="H20" s="79">
        <v>50</v>
      </c>
      <c r="M20" s="3" t="s">
        <v>151</v>
      </c>
      <c r="N20" s="79">
        <v>50</v>
      </c>
    </row>
    <row r="21" spans="1:14" ht="19.5" thickTop="1" x14ac:dyDescent="0.3">
      <c r="G21" s="3" t="s">
        <v>152</v>
      </c>
      <c r="H21" s="79">
        <v>50</v>
      </c>
      <c r="M21" s="3" t="s">
        <v>153</v>
      </c>
      <c r="N21" s="79">
        <v>50</v>
      </c>
    </row>
    <row r="22" spans="1:14" x14ac:dyDescent="0.3">
      <c r="G22" s="3" t="s">
        <v>154</v>
      </c>
      <c r="H22" s="79">
        <v>50</v>
      </c>
      <c r="M22" s="3" t="s">
        <v>155</v>
      </c>
      <c r="N22" s="79">
        <v>50</v>
      </c>
    </row>
    <row r="23" spans="1:14" x14ac:dyDescent="0.3">
      <c r="G23" s="3" t="s">
        <v>156</v>
      </c>
      <c r="H23" s="79">
        <v>50</v>
      </c>
      <c r="M23" s="3" t="s">
        <v>157</v>
      </c>
      <c r="N23" s="79">
        <v>50</v>
      </c>
    </row>
    <row r="24" spans="1:14" ht="19.5" thickBot="1" x14ac:dyDescent="0.35">
      <c r="G24" s="11" t="s">
        <v>119</v>
      </c>
      <c r="H24" s="12">
        <f>AVERAGE(H6:H23)</f>
        <v>50</v>
      </c>
      <c r="M24" s="3" t="s">
        <v>158</v>
      </c>
      <c r="N24" s="79">
        <v>50</v>
      </c>
    </row>
    <row r="25" spans="1:14" ht="19.5" thickTop="1" x14ac:dyDescent="0.3">
      <c r="M25" s="3" t="s">
        <v>159</v>
      </c>
      <c r="N25" s="79">
        <v>50</v>
      </c>
    </row>
    <row r="26" spans="1:14" x14ac:dyDescent="0.3">
      <c r="A26" s="14" t="s">
        <v>160</v>
      </c>
      <c r="B26" s="4" t="s">
        <v>596</v>
      </c>
      <c r="M26" s="3" t="s">
        <v>161</v>
      </c>
      <c r="N26" s="79">
        <v>50</v>
      </c>
    </row>
    <row r="27" spans="1:14" ht="19.5" thickBot="1" x14ac:dyDescent="0.35">
      <c r="B27" s="4" t="s">
        <v>162</v>
      </c>
      <c r="M27" s="11" t="s">
        <v>119</v>
      </c>
      <c r="N27" s="12">
        <f>AVERAGE(N6:N26)</f>
        <v>50</v>
      </c>
    </row>
    <row r="28" spans="1:14" ht="19.5" thickTop="1" x14ac:dyDescent="0.3"/>
    <row r="33" spans="2:8" x14ac:dyDescent="0.3">
      <c r="D33" s="61"/>
      <c r="E33" s="61"/>
      <c r="F33" s="61"/>
      <c r="G33" s="61"/>
      <c r="H33" s="61"/>
    </row>
    <row r="35" spans="2:8" x14ac:dyDescent="0.3">
      <c r="B35" s="4" t="s">
        <v>603</v>
      </c>
      <c r="D35" s="4" t="s">
        <v>77</v>
      </c>
      <c r="E35" s="4" t="s">
        <v>78</v>
      </c>
      <c r="F35" s="4" t="s">
        <v>604</v>
      </c>
      <c r="G35" s="4" t="s">
        <v>605</v>
      </c>
      <c r="H35" s="4" t="s">
        <v>66</v>
      </c>
    </row>
    <row r="36" spans="2:8" x14ac:dyDescent="0.3">
      <c r="D36" s="4">
        <v>88</v>
      </c>
      <c r="E36" s="4">
        <v>50</v>
      </c>
      <c r="F36" s="4">
        <f>D36*E36</f>
        <v>4400</v>
      </c>
      <c r="G36" s="4">
        <f>B20+D20+F21+H25+J16+L13+N28</f>
        <v>0</v>
      </c>
      <c r="H36" s="77">
        <f>G36/F36*100</f>
        <v>0</v>
      </c>
    </row>
    <row r="41" spans="2:8" x14ac:dyDescent="0.3">
      <c r="G41" s="76"/>
      <c r="H41" s="76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15748031496062992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S1081"/>
  <sheetViews>
    <sheetView tabSelected="1" zoomScale="80" zoomScaleNormal="80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J434" sqref="J434"/>
    </sheetView>
  </sheetViews>
  <sheetFormatPr defaultRowHeight="21" x14ac:dyDescent="0.35"/>
  <cols>
    <col min="1" max="1" width="5.5" style="135" bestFit="1" customWidth="1"/>
    <col min="2" max="2" width="9.875" style="135" bestFit="1" customWidth="1"/>
    <col min="3" max="3" width="5.75" style="135" customWidth="1"/>
    <col min="4" max="4" width="12" style="135" bestFit="1" customWidth="1"/>
    <col min="5" max="5" width="13.5" style="135" customWidth="1"/>
    <col min="6" max="6" width="5.75" style="135" customWidth="1"/>
    <col min="7" max="7" width="20.5" style="135" customWidth="1"/>
    <col min="8" max="8" width="10.125" style="211" bestFit="1" customWidth="1"/>
    <col min="9" max="9" width="4.875" style="249" customWidth="1"/>
    <col min="10" max="10" width="15" style="134" customWidth="1"/>
    <col min="11" max="11" width="14.875" style="133" customWidth="1"/>
    <col min="12" max="12" width="16.875" style="134" customWidth="1"/>
    <col min="13" max="13" width="16.625" style="134" customWidth="1"/>
    <col min="14" max="14" width="5.25" style="135" customWidth="1"/>
    <col min="15" max="15" width="5.125" style="135" customWidth="1"/>
    <col min="16" max="16" width="4.875" style="135" customWidth="1"/>
    <col min="17" max="17" width="17.25" style="133" bestFit="1" customWidth="1"/>
    <col min="18" max="18" width="10.75" style="134" bestFit="1" customWidth="1"/>
    <col min="19" max="239" width="9.125" style="135"/>
    <col min="240" max="240" width="6.625" style="135" customWidth="1"/>
    <col min="241" max="241" width="11.375" style="135" customWidth="1"/>
    <col min="242" max="242" width="6.875" style="135" customWidth="1"/>
    <col min="243" max="243" width="16.375" style="135" customWidth="1"/>
    <col min="244" max="244" width="14.125" style="135" customWidth="1"/>
    <col min="245" max="245" width="5.375" style="135" customWidth="1"/>
    <col min="246" max="246" width="44.875" style="135" customWidth="1"/>
    <col min="247" max="247" width="7.25" style="135" customWidth="1"/>
    <col min="248" max="248" width="6.375" style="135" customWidth="1"/>
    <col min="249" max="249" width="11.875" style="135" customWidth="1"/>
    <col min="250" max="250" width="14.625" style="135" customWidth="1"/>
    <col min="251" max="251" width="14.375" style="135" customWidth="1"/>
    <col min="252" max="252" width="12.75" style="135" customWidth="1"/>
    <col min="253" max="253" width="13.875" style="135" customWidth="1"/>
    <col min="254" max="254" width="14.375" style="135" customWidth="1"/>
    <col min="255" max="255" width="12.75" style="135" customWidth="1"/>
    <col min="256" max="256" width="13.875" style="135" customWidth="1"/>
    <col min="257" max="257" width="14.375" style="135" customWidth="1"/>
    <col min="258" max="258" width="12.75" style="135" customWidth="1"/>
    <col min="259" max="261" width="7.375" style="135" customWidth="1"/>
    <col min="262" max="262" width="10.75" style="135" customWidth="1"/>
    <col min="263" max="495" width="9.125" style="135"/>
    <col min="496" max="496" width="6.625" style="135" customWidth="1"/>
    <col min="497" max="497" width="11.375" style="135" customWidth="1"/>
    <col min="498" max="498" width="6.875" style="135" customWidth="1"/>
    <col min="499" max="499" width="16.375" style="135" customWidth="1"/>
    <col min="500" max="500" width="14.125" style="135" customWidth="1"/>
    <col min="501" max="501" width="5.375" style="135" customWidth="1"/>
    <col min="502" max="502" width="44.875" style="135" customWidth="1"/>
    <col min="503" max="503" width="7.25" style="135" customWidth="1"/>
    <col min="504" max="504" width="6.375" style="135" customWidth="1"/>
    <col min="505" max="505" width="11.875" style="135" customWidth="1"/>
    <col min="506" max="506" width="14.625" style="135" customWidth="1"/>
    <col min="507" max="507" width="14.375" style="135" customWidth="1"/>
    <col min="508" max="508" width="12.75" style="135" customWidth="1"/>
    <col min="509" max="509" width="13.875" style="135" customWidth="1"/>
    <col min="510" max="510" width="14.375" style="135" customWidth="1"/>
    <col min="511" max="511" width="12.75" style="135" customWidth="1"/>
    <col min="512" max="512" width="13.875" style="135" customWidth="1"/>
    <col min="513" max="513" width="14.375" style="135" customWidth="1"/>
    <col min="514" max="514" width="12.75" style="135" customWidth="1"/>
    <col min="515" max="517" width="7.375" style="135" customWidth="1"/>
    <col min="518" max="518" width="10.75" style="135" customWidth="1"/>
    <col min="519" max="751" width="9.125" style="135"/>
    <col min="752" max="752" width="6.625" style="135" customWidth="1"/>
    <col min="753" max="753" width="11.375" style="135" customWidth="1"/>
    <col min="754" max="754" width="6.875" style="135" customWidth="1"/>
    <col min="755" max="755" width="16.375" style="135" customWidth="1"/>
    <col min="756" max="756" width="14.125" style="135" customWidth="1"/>
    <col min="757" max="757" width="5.375" style="135" customWidth="1"/>
    <col min="758" max="758" width="44.875" style="135" customWidth="1"/>
    <col min="759" max="759" width="7.25" style="135" customWidth="1"/>
    <col min="760" max="760" width="6.375" style="135" customWidth="1"/>
    <col min="761" max="761" width="11.875" style="135" customWidth="1"/>
    <col min="762" max="762" width="14.625" style="135" customWidth="1"/>
    <col min="763" max="763" width="14.375" style="135" customWidth="1"/>
    <col min="764" max="764" width="12.75" style="135" customWidth="1"/>
    <col min="765" max="765" width="13.875" style="135" customWidth="1"/>
    <col min="766" max="766" width="14.375" style="135" customWidth="1"/>
    <col min="767" max="767" width="12.75" style="135" customWidth="1"/>
    <col min="768" max="768" width="13.875" style="135" customWidth="1"/>
    <col min="769" max="769" width="14.375" style="135" customWidth="1"/>
    <col min="770" max="770" width="12.75" style="135" customWidth="1"/>
    <col min="771" max="773" width="7.375" style="135" customWidth="1"/>
    <col min="774" max="774" width="10.75" style="135" customWidth="1"/>
    <col min="775" max="1007" width="9.125" style="135"/>
    <col min="1008" max="1008" width="6.625" style="135" customWidth="1"/>
    <col min="1009" max="1009" width="11.375" style="135" customWidth="1"/>
    <col min="1010" max="1010" width="6.875" style="135" customWidth="1"/>
    <col min="1011" max="1011" width="16.375" style="135" customWidth="1"/>
    <col min="1012" max="1012" width="14.125" style="135" customWidth="1"/>
    <col min="1013" max="1013" width="5.375" style="135" customWidth="1"/>
    <col min="1014" max="1014" width="44.875" style="135" customWidth="1"/>
    <col min="1015" max="1015" width="7.25" style="135" customWidth="1"/>
    <col min="1016" max="1016" width="6.375" style="135" customWidth="1"/>
    <col min="1017" max="1017" width="11.875" style="135" customWidth="1"/>
    <col min="1018" max="1018" width="14.625" style="135" customWidth="1"/>
    <col min="1019" max="1019" width="14.375" style="135" customWidth="1"/>
    <col min="1020" max="1020" width="12.75" style="135" customWidth="1"/>
    <col min="1021" max="1021" width="13.875" style="135" customWidth="1"/>
    <col min="1022" max="1022" width="14.375" style="135" customWidth="1"/>
    <col min="1023" max="1023" width="12.75" style="135" customWidth="1"/>
    <col min="1024" max="1024" width="13.875" style="135" customWidth="1"/>
    <col min="1025" max="1025" width="14.375" style="135" customWidth="1"/>
    <col min="1026" max="1026" width="12.75" style="135" customWidth="1"/>
    <col min="1027" max="1029" width="7.375" style="135" customWidth="1"/>
    <col min="1030" max="1030" width="10.75" style="135" customWidth="1"/>
    <col min="1031" max="1263" width="9.125" style="135"/>
    <col min="1264" max="1264" width="6.625" style="135" customWidth="1"/>
    <col min="1265" max="1265" width="11.375" style="135" customWidth="1"/>
    <col min="1266" max="1266" width="6.875" style="135" customWidth="1"/>
    <col min="1267" max="1267" width="16.375" style="135" customWidth="1"/>
    <col min="1268" max="1268" width="14.125" style="135" customWidth="1"/>
    <col min="1269" max="1269" width="5.375" style="135" customWidth="1"/>
    <col min="1270" max="1270" width="44.875" style="135" customWidth="1"/>
    <col min="1271" max="1271" width="7.25" style="135" customWidth="1"/>
    <col min="1272" max="1272" width="6.375" style="135" customWidth="1"/>
    <col min="1273" max="1273" width="11.875" style="135" customWidth="1"/>
    <col min="1274" max="1274" width="14.625" style="135" customWidth="1"/>
    <col min="1275" max="1275" width="14.375" style="135" customWidth="1"/>
    <col min="1276" max="1276" width="12.75" style="135" customWidth="1"/>
    <col min="1277" max="1277" width="13.875" style="135" customWidth="1"/>
    <col min="1278" max="1278" width="14.375" style="135" customWidth="1"/>
    <col min="1279" max="1279" width="12.75" style="135" customWidth="1"/>
    <col min="1280" max="1280" width="13.875" style="135" customWidth="1"/>
    <col min="1281" max="1281" width="14.375" style="135" customWidth="1"/>
    <col min="1282" max="1282" width="12.75" style="135" customWidth="1"/>
    <col min="1283" max="1285" width="7.375" style="135" customWidth="1"/>
    <col min="1286" max="1286" width="10.75" style="135" customWidth="1"/>
    <col min="1287" max="1519" width="9.125" style="135"/>
    <col min="1520" max="1520" width="6.625" style="135" customWidth="1"/>
    <col min="1521" max="1521" width="11.375" style="135" customWidth="1"/>
    <col min="1522" max="1522" width="6.875" style="135" customWidth="1"/>
    <col min="1523" max="1523" width="16.375" style="135" customWidth="1"/>
    <col min="1524" max="1524" width="14.125" style="135" customWidth="1"/>
    <col min="1525" max="1525" width="5.375" style="135" customWidth="1"/>
    <col min="1526" max="1526" width="44.875" style="135" customWidth="1"/>
    <col min="1527" max="1527" width="7.25" style="135" customWidth="1"/>
    <col min="1528" max="1528" width="6.375" style="135" customWidth="1"/>
    <col min="1529" max="1529" width="11.875" style="135" customWidth="1"/>
    <col min="1530" max="1530" width="14.625" style="135" customWidth="1"/>
    <col min="1531" max="1531" width="14.375" style="135" customWidth="1"/>
    <col min="1532" max="1532" width="12.75" style="135" customWidth="1"/>
    <col min="1533" max="1533" width="13.875" style="135" customWidth="1"/>
    <col min="1534" max="1534" width="14.375" style="135" customWidth="1"/>
    <col min="1535" max="1535" width="12.75" style="135" customWidth="1"/>
    <col min="1536" max="1536" width="13.875" style="135" customWidth="1"/>
    <col min="1537" max="1537" width="14.375" style="135" customWidth="1"/>
    <col min="1538" max="1538" width="12.75" style="135" customWidth="1"/>
    <col min="1539" max="1541" width="7.375" style="135" customWidth="1"/>
    <col min="1542" max="1542" width="10.75" style="135" customWidth="1"/>
    <col min="1543" max="1775" width="9.125" style="135"/>
    <col min="1776" max="1776" width="6.625" style="135" customWidth="1"/>
    <col min="1777" max="1777" width="11.375" style="135" customWidth="1"/>
    <col min="1778" max="1778" width="6.875" style="135" customWidth="1"/>
    <col min="1779" max="1779" width="16.375" style="135" customWidth="1"/>
    <col min="1780" max="1780" width="14.125" style="135" customWidth="1"/>
    <col min="1781" max="1781" width="5.375" style="135" customWidth="1"/>
    <col min="1782" max="1782" width="44.875" style="135" customWidth="1"/>
    <col min="1783" max="1783" width="7.25" style="135" customWidth="1"/>
    <col min="1784" max="1784" width="6.375" style="135" customWidth="1"/>
    <col min="1785" max="1785" width="11.875" style="135" customWidth="1"/>
    <col min="1786" max="1786" width="14.625" style="135" customWidth="1"/>
    <col min="1787" max="1787" width="14.375" style="135" customWidth="1"/>
    <col min="1788" max="1788" width="12.75" style="135" customWidth="1"/>
    <col min="1789" max="1789" width="13.875" style="135" customWidth="1"/>
    <col min="1790" max="1790" width="14.375" style="135" customWidth="1"/>
    <col min="1791" max="1791" width="12.75" style="135" customWidth="1"/>
    <col min="1792" max="1792" width="13.875" style="135" customWidth="1"/>
    <col min="1793" max="1793" width="14.375" style="135" customWidth="1"/>
    <col min="1794" max="1794" width="12.75" style="135" customWidth="1"/>
    <col min="1795" max="1797" width="7.375" style="135" customWidth="1"/>
    <col min="1798" max="1798" width="10.75" style="135" customWidth="1"/>
    <col min="1799" max="2031" width="9.125" style="135"/>
    <col min="2032" max="2032" width="6.625" style="135" customWidth="1"/>
    <col min="2033" max="2033" width="11.375" style="135" customWidth="1"/>
    <col min="2034" max="2034" width="6.875" style="135" customWidth="1"/>
    <col min="2035" max="2035" width="16.375" style="135" customWidth="1"/>
    <col min="2036" max="2036" width="14.125" style="135" customWidth="1"/>
    <col min="2037" max="2037" width="5.375" style="135" customWidth="1"/>
    <col min="2038" max="2038" width="44.875" style="135" customWidth="1"/>
    <col min="2039" max="2039" width="7.25" style="135" customWidth="1"/>
    <col min="2040" max="2040" width="6.375" style="135" customWidth="1"/>
    <col min="2041" max="2041" width="11.875" style="135" customWidth="1"/>
    <col min="2042" max="2042" width="14.625" style="135" customWidth="1"/>
    <col min="2043" max="2043" width="14.375" style="135" customWidth="1"/>
    <col min="2044" max="2044" width="12.75" style="135" customWidth="1"/>
    <col min="2045" max="2045" width="13.875" style="135" customWidth="1"/>
    <col min="2046" max="2046" width="14.375" style="135" customWidth="1"/>
    <col min="2047" max="2047" width="12.75" style="135" customWidth="1"/>
    <col min="2048" max="2048" width="13.875" style="135" customWidth="1"/>
    <col min="2049" max="2049" width="14.375" style="135" customWidth="1"/>
    <col min="2050" max="2050" width="12.75" style="135" customWidth="1"/>
    <col min="2051" max="2053" width="7.375" style="135" customWidth="1"/>
    <col min="2054" max="2054" width="10.75" style="135" customWidth="1"/>
    <col min="2055" max="2287" width="9.125" style="135"/>
    <col min="2288" max="2288" width="6.625" style="135" customWidth="1"/>
    <col min="2289" max="2289" width="11.375" style="135" customWidth="1"/>
    <col min="2290" max="2290" width="6.875" style="135" customWidth="1"/>
    <col min="2291" max="2291" width="16.375" style="135" customWidth="1"/>
    <col min="2292" max="2292" width="14.125" style="135" customWidth="1"/>
    <col min="2293" max="2293" width="5.375" style="135" customWidth="1"/>
    <col min="2294" max="2294" width="44.875" style="135" customWidth="1"/>
    <col min="2295" max="2295" width="7.25" style="135" customWidth="1"/>
    <col min="2296" max="2296" width="6.375" style="135" customWidth="1"/>
    <col min="2297" max="2297" width="11.875" style="135" customWidth="1"/>
    <col min="2298" max="2298" width="14.625" style="135" customWidth="1"/>
    <col min="2299" max="2299" width="14.375" style="135" customWidth="1"/>
    <col min="2300" max="2300" width="12.75" style="135" customWidth="1"/>
    <col min="2301" max="2301" width="13.875" style="135" customWidth="1"/>
    <col min="2302" max="2302" width="14.375" style="135" customWidth="1"/>
    <col min="2303" max="2303" width="12.75" style="135" customWidth="1"/>
    <col min="2304" max="2304" width="13.875" style="135" customWidth="1"/>
    <col min="2305" max="2305" width="14.375" style="135" customWidth="1"/>
    <col min="2306" max="2306" width="12.75" style="135" customWidth="1"/>
    <col min="2307" max="2309" width="7.375" style="135" customWidth="1"/>
    <col min="2310" max="2310" width="10.75" style="135" customWidth="1"/>
    <col min="2311" max="2543" width="9.125" style="135"/>
    <col min="2544" max="2544" width="6.625" style="135" customWidth="1"/>
    <col min="2545" max="2545" width="11.375" style="135" customWidth="1"/>
    <col min="2546" max="2546" width="6.875" style="135" customWidth="1"/>
    <col min="2547" max="2547" width="16.375" style="135" customWidth="1"/>
    <col min="2548" max="2548" width="14.125" style="135" customWidth="1"/>
    <col min="2549" max="2549" width="5.375" style="135" customWidth="1"/>
    <col min="2550" max="2550" width="44.875" style="135" customWidth="1"/>
    <col min="2551" max="2551" width="7.25" style="135" customWidth="1"/>
    <col min="2552" max="2552" width="6.375" style="135" customWidth="1"/>
    <col min="2553" max="2553" width="11.875" style="135" customWidth="1"/>
    <col min="2554" max="2554" width="14.625" style="135" customWidth="1"/>
    <col min="2555" max="2555" width="14.375" style="135" customWidth="1"/>
    <col min="2556" max="2556" width="12.75" style="135" customWidth="1"/>
    <col min="2557" max="2557" width="13.875" style="135" customWidth="1"/>
    <col min="2558" max="2558" width="14.375" style="135" customWidth="1"/>
    <col min="2559" max="2559" width="12.75" style="135" customWidth="1"/>
    <col min="2560" max="2560" width="13.875" style="135" customWidth="1"/>
    <col min="2561" max="2561" width="14.375" style="135" customWidth="1"/>
    <col min="2562" max="2562" width="12.75" style="135" customWidth="1"/>
    <col min="2563" max="2565" width="7.375" style="135" customWidth="1"/>
    <col min="2566" max="2566" width="10.75" style="135" customWidth="1"/>
    <col min="2567" max="2799" width="9.125" style="135"/>
    <col min="2800" max="2800" width="6.625" style="135" customWidth="1"/>
    <col min="2801" max="2801" width="11.375" style="135" customWidth="1"/>
    <col min="2802" max="2802" width="6.875" style="135" customWidth="1"/>
    <col min="2803" max="2803" width="16.375" style="135" customWidth="1"/>
    <col min="2804" max="2804" width="14.125" style="135" customWidth="1"/>
    <col min="2805" max="2805" width="5.375" style="135" customWidth="1"/>
    <col min="2806" max="2806" width="44.875" style="135" customWidth="1"/>
    <col min="2807" max="2807" width="7.25" style="135" customWidth="1"/>
    <col min="2808" max="2808" width="6.375" style="135" customWidth="1"/>
    <col min="2809" max="2809" width="11.875" style="135" customWidth="1"/>
    <col min="2810" max="2810" width="14.625" style="135" customWidth="1"/>
    <col min="2811" max="2811" width="14.375" style="135" customWidth="1"/>
    <col min="2812" max="2812" width="12.75" style="135" customWidth="1"/>
    <col min="2813" max="2813" width="13.875" style="135" customWidth="1"/>
    <col min="2814" max="2814" width="14.375" style="135" customWidth="1"/>
    <col min="2815" max="2815" width="12.75" style="135" customWidth="1"/>
    <col min="2816" max="2816" width="13.875" style="135" customWidth="1"/>
    <col min="2817" max="2817" width="14.375" style="135" customWidth="1"/>
    <col min="2818" max="2818" width="12.75" style="135" customWidth="1"/>
    <col min="2819" max="2821" width="7.375" style="135" customWidth="1"/>
    <col min="2822" max="2822" width="10.75" style="135" customWidth="1"/>
    <col min="2823" max="3055" width="9.125" style="135"/>
    <col min="3056" max="3056" width="6.625" style="135" customWidth="1"/>
    <col min="3057" max="3057" width="11.375" style="135" customWidth="1"/>
    <col min="3058" max="3058" width="6.875" style="135" customWidth="1"/>
    <col min="3059" max="3059" width="16.375" style="135" customWidth="1"/>
    <col min="3060" max="3060" width="14.125" style="135" customWidth="1"/>
    <col min="3061" max="3061" width="5.375" style="135" customWidth="1"/>
    <col min="3062" max="3062" width="44.875" style="135" customWidth="1"/>
    <col min="3063" max="3063" width="7.25" style="135" customWidth="1"/>
    <col min="3064" max="3064" width="6.375" style="135" customWidth="1"/>
    <col min="3065" max="3065" width="11.875" style="135" customWidth="1"/>
    <col min="3066" max="3066" width="14.625" style="135" customWidth="1"/>
    <col min="3067" max="3067" width="14.375" style="135" customWidth="1"/>
    <col min="3068" max="3068" width="12.75" style="135" customWidth="1"/>
    <col min="3069" max="3069" width="13.875" style="135" customWidth="1"/>
    <col min="3070" max="3070" width="14.375" style="135" customWidth="1"/>
    <col min="3071" max="3071" width="12.75" style="135" customWidth="1"/>
    <col min="3072" max="3072" width="13.875" style="135" customWidth="1"/>
    <col min="3073" max="3073" width="14.375" style="135" customWidth="1"/>
    <col min="3074" max="3074" width="12.75" style="135" customWidth="1"/>
    <col min="3075" max="3077" width="7.375" style="135" customWidth="1"/>
    <col min="3078" max="3078" width="10.75" style="135" customWidth="1"/>
    <col min="3079" max="3311" width="9.125" style="135"/>
    <col min="3312" max="3312" width="6.625" style="135" customWidth="1"/>
    <col min="3313" max="3313" width="11.375" style="135" customWidth="1"/>
    <col min="3314" max="3314" width="6.875" style="135" customWidth="1"/>
    <col min="3315" max="3315" width="16.375" style="135" customWidth="1"/>
    <col min="3316" max="3316" width="14.125" style="135" customWidth="1"/>
    <col min="3317" max="3317" width="5.375" style="135" customWidth="1"/>
    <col min="3318" max="3318" width="44.875" style="135" customWidth="1"/>
    <col min="3319" max="3319" width="7.25" style="135" customWidth="1"/>
    <col min="3320" max="3320" width="6.375" style="135" customWidth="1"/>
    <col min="3321" max="3321" width="11.875" style="135" customWidth="1"/>
    <col min="3322" max="3322" width="14.625" style="135" customWidth="1"/>
    <col min="3323" max="3323" width="14.375" style="135" customWidth="1"/>
    <col min="3324" max="3324" width="12.75" style="135" customWidth="1"/>
    <col min="3325" max="3325" width="13.875" style="135" customWidth="1"/>
    <col min="3326" max="3326" width="14.375" style="135" customWidth="1"/>
    <col min="3327" max="3327" width="12.75" style="135" customWidth="1"/>
    <col min="3328" max="3328" width="13.875" style="135" customWidth="1"/>
    <col min="3329" max="3329" width="14.375" style="135" customWidth="1"/>
    <col min="3330" max="3330" width="12.75" style="135" customWidth="1"/>
    <col min="3331" max="3333" width="7.375" style="135" customWidth="1"/>
    <col min="3334" max="3334" width="10.75" style="135" customWidth="1"/>
    <col min="3335" max="3567" width="9.125" style="135"/>
    <col min="3568" max="3568" width="6.625" style="135" customWidth="1"/>
    <col min="3569" max="3569" width="11.375" style="135" customWidth="1"/>
    <col min="3570" max="3570" width="6.875" style="135" customWidth="1"/>
    <col min="3571" max="3571" width="16.375" style="135" customWidth="1"/>
    <col min="3572" max="3572" width="14.125" style="135" customWidth="1"/>
    <col min="3573" max="3573" width="5.375" style="135" customWidth="1"/>
    <col min="3574" max="3574" width="44.875" style="135" customWidth="1"/>
    <col min="3575" max="3575" width="7.25" style="135" customWidth="1"/>
    <col min="3576" max="3576" width="6.375" style="135" customWidth="1"/>
    <col min="3577" max="3577" width="11.875" style="135" customWidth="1"/>
    <col min="3578" max="3578" width="14.625" style="135" customWidth="1"/>
    <col min="3579" max="3579" width="14.375" style="135" customWidth="1"/>
    <col min="3580" max="3580" width="12.75" style="135" customWidth="1"/>
    <col min="3581" max="3581" width="13.875" style="135" customWidth="1"/>
    <col min="3582" max="3582" width="14.375" style="135" customWidth="1"/>
    <col min="3583" max="3583" width="12.75" style="135" customWidth="1"/>
    <col min="3584" max="3584" width="13.875" style="135" customWidth="1"/>
    <col min="3585" max="3585" width="14.375" style="135" customWidth="1"/>
    <col min="3586" max="3586" width="12.75" style="135" customWidth="1"/>
    <col min="3587" max="3589" width="7.375" style="135" customWidth="1"/>
    <col min="3590" max="3590" width="10.75" style="135" customWidth="1"/>
    <col min="3591" max="3823" width="9.125" style="135"/>
    <col min="3824" max="3824" width="6.625" style="135" customWidth="1"/>
    <col min="3825" max="3825" width="11.375" style="135" customWidth="1"/>
    <col min="3826" max="3826" width="6.875" style="135" customWidth="1"/>
    <col min="3827" max="3827" width="16.375" style="135" customWidth="1"/>
    <col min="3828" max="3828" width="14.125" style="135" customWidth="1"/>
    <col min="3829" max="3829" width="5.375" style="135" customWidth="1"/>
    <col min="3830" max="3830" width="44.875" style="135" customWidth="1"/>
    <col min="3831" max="3831" width="7.25" style="135" customWidth="1"/>
    <col min="3832" max="3832" width="6.375" style="135" customWidth="1"/>
    <col min="3833" max="3833" width="11.875" style="135" customWidth="1"/>
    <col min="3834" max="3834" width="14.625" style="135" customWidth="1"/>
    <col min="3835" max="3835" width="14.375" style="135" customWidth="1"/>
    <col min="3836" max="3836" width="12.75" style="135" customWidth="1"/>
    <col min="3837" max="3837" width="13.875" style="135" customWidth="1"/>
    <col min="3838" max="3838" width="14.375" style="135" customWidth="1"/>
    <col min="3839" max="3839" width="12.75" style="135" customWidth="1"/>
    <col min="3840" max="3840" width="13.875" style="135" customWidth="1"/>
    <col min="3841" max="3841" width="14.375" style="135" customWidth="1"/>
    <col min="3842" max="3842" width="12.75" style="135" customWidth="1"/>
    <col min="3843" max="3845" width="7.375" style="135" customWidth="1"/>
    <col min="3846" max="3846" width="10.75" style="135" customWidth="1"/>
    <col min="3847" max="4079" width="9.125" style="135"/>
    <col min="4080" max="4080" width="6.625" style="135" customWidth="1"/>
    <col min="4081" max="4081" width="11.375" style="135" customWidth="1"/>
    <col min="4082" max="4082" width="6.875" style="135" customWidth="1"/>
    <col min="4083" max="4083" width="16.375" style="135" customWidth="1"/>
    <col min="4084" max="4084" width="14.125" style="135" customWidth="1"/>
    <col min="4085" max="4085" width="5.375" style="135" customWidth="1"/>
    <col min="4086" max="4086" width="44.875" style="135" customWidth="1"/>
    <col min="4087" max="4087" width="7.25" style="135" customWidth="1"/>
    <col min="4088" max="4088" width="6.375" style="135" customWidth="1"/>
    <col min="4089" max="4089" width="11.875" style="135" customWidth="1"/>
    <col min="4090" max="4090" width="14.625" style="135" customWidth="1"/>
    <col min="4091" max="4091" width="14.375" style="135" customWidth="1"/>
    <col min="4092" max="4092" width="12.75" style="135" customWidth="1"/>
    <col min="4093" max="4093" width="13.875" style="135" customWidth="1"/>
    <col min="4094" max="4094" width="14.375" style="135" customWidth="1"/>
    <col min="4095" max="4095" width="12.75" style="135" customWidth="1"/>
    <col min="4096" max="4096" width="13.875" style="135" customWidth="1"/>
    <col min="4097" max="4097" width="14.375" style="135" customWidth="1"/>
    <col min="4098" max="4098" width="12.75" style="135" customWidth="1"/>
    <col min="4099" max="4101" width="7.375" style="135" customWidth="1"/>
    <col min="4102" max="4102" width="10.75" style="135" customWidth="1"/>
    <col min="4103" max="4335" width="9.125" style="135"/>
    <col min="4336" max="4336" width="6.625" style="135" customWidth="1"/>
    <col min="4337" max="4337" width="11.375" style="135" customWidth="1"/>
    <col min="4338" max="4338" width="6.875" style="135" customWidth="1"/>
    <col min="4339" max="4339" width="16.375" style="135" customWidth="1"/>
    <col min="4340" max="4340" width="14.125" style="135" customWidth="1"/>
    <col min="4341" max="4341" width="5.375" style="135" customWidth="1"/>
    <col min="4342" max="4342" width="44.875" style="135" customWidth="1"/>
    <col min="4343" max="4343" width="7.25" style="135" customWidth="1"/>
    <col min="4344" max="4344" width="6.375" style="135" customWidth="1"/>
    <col min="4345" max="4345" width="11.875" style="135" customWidth="1"/>
    <col min="4346" max="4346" width="14.625" style="135" customWidth="1"/>
    <col min="4347" max="4347" width="14.375" style="135" customWidth="1"/>
    <col min="4348" max="4348" width="12.75" style="135" customWidth="1"/>
    <col min="4349" max="4349" width="13.875" style="135" customWidth="1"/>
    <col min="4350" max="4350" width="14.375" style="135" customWidth="1"/>
    <col min="4351" max="4351" width="12.75" style="135" customWidth="1"/>
    <col min="4352" max="4352" width="13.875" style="135" customWidth="1"/>
    <col min="4353" max="4353" width="14.375" style="135" customWidth="1"/>
    <col min="4354" max="4354" width="12.75" style="135" customWidth="1"/>
    <col min="4355" max="4357" width="7.375" style="135" customWidth="1"/>
    <col min="4358" max="4358" width="10.75" style="135" customWidth="1"/>
    <col min="4359" max="4591" width="9.125" style="135"/>
    <col min="4592" max="4592" width="6.625" style="135" customWidth="1"/>
    <col min="4593" max="4593" width="11.375" style="135" customWidth="1"/>
    <col min="4594" max="4594" width="6.875" style="135" customWidth="1"/>
    <col min="4595" max="4595" width="16.375" style="135" customWidth="1"/>
    <col min="4596" max="4596" width="14.125" style="135" customWidth="1"/>
    <col min="4597" max="4597" width="5.375" style="135" customWidth="1"/>
    <col min="4598" max="4598" width="44.875" style="135" customWidth="1"/>
    <col min="4599" max="4599" width="7.25" style="135" customWidth="1"/>
    <col min="4600" max="4600" width="6.375" style="135" customWidth="1"/>
    <col min="4601" max="4601" width="11.875" style="135" customWidth="1"/>
    <col min="4602" max="4602" width="14.625" style="135" customWidth="1"/>
    <col min="4603" max="4603" width="14.375" style="135" customWidth="1"/>
    <col min="4604" max="4604" width="12.75" style="135" customWidth="1"/>
    <col min="4605" max="4605" width="13.875" style="135" customWidth="1"/>
    <col min="4606" max="4606" width="14.375" style="135" customWidth="1"/>
    <col min="4607" max="4607" width="12.75" style="135" customWidth="1"/>
    <col min="4608" max="4608" width="13.875" style="135" customWidth="1"/>
    <col min="4609" max="4609" width="14.375" style="135" customWidth="1"/>
    <col min="4610" max="4610" width="12.75" style="135" customWidth="1"/>
    <col min="4611" max="4613" width="7.375" style="135" customWidth="1"/>
    <col min="4614" max="4614" width="10.75" style="135" customWidth="1"/>
    <col min="4615" max="4847" width="9.125" style="135"/>
    <col min="4848" max="4848" width="6.625" style="135" customWidth="1"/>
    <col min="4849" max="4849" width="11.375" style="135" customWidth="1"/>
    <col min="4850" max="4850" width="6.875" style="135" customWidth="1"/>
    <col min="4851" max="4851" width="16.375" style="135" customWidth="1"/>
    <col min="4852" max="4852" width="14.125" style="135" customWidth="1"/>
    <col min="4853" max="4853" width="5.375" style="135" customWidth="1"/>
    <col min="4854" max="4854" width="44.875" style="135" customWidth="1"/>
    <col min="4855" max="4855" width="7.25" style="135" customWidth="1"/>
    <col min="4856" max="4856" width="6.375" style="135" customWidth="1"/>
    <col min="4857" max="4857" width="11.875" style="135" customWidth="1"/>
    <col min="4858" max="4858" width="14.625" style="135" customWidth="1"/>
    <col min="4859" max="4859" width="14.375" style="135" customWidth="1"/>
    <col min="4860" max="4860" width="12.75" style="135" customWidth="1"/>
    <col min="4861" max="4861" width="13.875" style="135" customWidth="1"/>
    <col min="4862" max="4862" width="14.375" style="135" customWidth="1"/>
    <col min="4863" max="4863" width="12.75" style="135" customWidth="1"/>
    <col min="4864" max="4864" width="13.875" style="135" customWidth="1"/>
    <col min="4865" max="4865" width="14.375" style="135" customWidth="1"/>
    <col min="4866" max="4866" width="12.75" style="135" customWidth="1"/>
    <col min="4867" max="4869" width="7.375" style="135" customWidth="1"/>
    <col min="4870" max="4870" width="10.75" style="135" customWidth="1"/>
    <col min="4871" max="5103" width="9.125" style="135"/>
    <col min="5104" max="5104" width="6.625" style="135" customWidth="1"/>
    <col min="5105" max="5105" width="11.375" style="135" customWidth="1"/>
    <col min="5106" max="5106" width="6.875" style="135" customWidth="1"/>
    <col min="5107" max="5107" width="16.375" style="135" customWidth="1"/>
    <col min="5108" max="5108" width="14.125" style="135" customWidth="1"/>
    <col min="5109" max="5109" width="5.375" style="135" customWidth="1"/>
    <col min="5110" max="5110" width="44.875" style="135" customWidth="1"/>
    <col min="5111" max="5111" width="7.25" style="135" customWidth="1"/>
    <col min="5112" max="5112" width="6.375" style="135" customWidth="1"/>
    <col min="5113" max="5113" width="11.875" style="135" customWidth="1"/>
    <col min="5114" max="5114" width="14.625" style="135" customWidth="1"/>
    <col min="5115" max="5115" width="14.375" style="135" customWidth="1"/>
    <col min="5116" max="5116" width="12.75" style="135" customWidth="1"/>
    <col min="5117" max="5117" width="13.875" style="135" customWidth="1"/>
    <col min="5118" max="5118" width="14.375" style="135" customWidth="1"/>
    <col min="5119" max="5119" width="12.75" style="135" customWidth="1"/>
    <col min="5120" max="5120" width="13.875" style="135" customWidth="1"/>
    <col min="5121" max="5121" width="14.375" style="135" customWidth="1"/>
    <col min="5122" max="5122" width="12.75" style="135" customWidth="1"/>
    <col min="5123" max="5125" width="7.375" style="135" customWidth="1"/>
    <col min="5126" max="5126" width="10.75" style="135" customWidth="1"/>
    <col min="5127" max="5359" width="9.125" style="135"/>
    <col min="5360" max="5360" width="6.625" style="135" customWidth="1"/>
    <col min="5361" max="5361" width="11.375" style="135" customWidth="1"/>
    <col min="5362" max="5362" width="6.875" style="135" customWidth="1"/>
    <col min="5363" max="5363" width="16.375" style="135" customWidth="1"/>
    <col min="5364" max="5364" width="14.125" style="135" customWidth="1"/>
    <col min="5365" max="5365" width="5.375" style="135" customWidth="1"/>
    <col min="5366" max="5366" width="44.875" style="135" customWidth="1"/>
    <col min="5367" max="5367" width="7.25" style="135" customWidth="1"/>
    <col min="5368" max="5368" width="6.375" style="135" customWidth="1"/>
    <col min="5369" max="5369" width="11.875" style="135" customWidth="1"/>
    <col min="5370" max="5370" width="14.625" style="135" customWidth="1"/>
    <col min="5371" max="5371" width="14.375" style="135" customWidth="1"/>
    <col min="5372" max="5372" width="12.75" style="135" customWidth="1"/>
    <col min="5373" max="5373" width="13.875" style="135" customWidth="1"/>
    <col min="5374" max="5374" width="14.375" style="135" customWidth="1"/>
    <col min="5375" max="5375" width="12.75" style="135" customWidth="1"/>
    <col min="5376" max="5376" width="13.875" style="135" customWidth="1"/>
    <col min="5377" max="5377" width="14.375" style="135" customWidth="1"/>
    <col min="5378" max="5378" width="12.75" style="135" customWidth="1"/>
    <col min="5379" max="5381" width="7.375" style="135" customWidth="1"/>
    <col min="5382" max="5382" width="10.75" style="135" customWidth="1"/>
    <col min="5383" max="5615" width="9.125" style="135"/>
    <col min="5616" max="5616" width="6.625" style="135" customWidth="1"/>
    <col min="5617" max="5617" width="11.375" style="135" customWidth="1"/>
    <col min="5618" max="5618" width="6.875" style="135" customWidth="1"/>
    <col min="5619" max="5619" width="16.375" style="135" customWidth="1"/>
    <col min="5620" max="5620" width="14.125" style="135" customWidth="1"/>
    <col min="5621" max="5621" width="5.375" style="135" customWidth="1"/>
    <col min="5622" max="5622" width="44.875" style="135" customWidth="1"/>
    <col min="5623" max="5623" width="7.25" style="135" customWidth="1"/>
    <col min="5624" max="5624" width="6.375" style="135" customWidth="1"/>
    <col min="5625" max="5625" width="11.875" style="135" customWidth="1"/>
    <col min="5626" max="5626" width="14.625" style="135" customWidth="1"/>
    <col min="5627" max="5627" width="14.375" style="135" customWidth="1"/>
    <col min="5628" max="5628" width="12.75" style="135" customWidth="1"/>
    <col min="5629" max="5629" width="13.875" style="135" customWidth="1"/>
    <col min="5630" max="5630" width="14.375" style="135" customWidth="1"/>
    <col min="5631" max="5631" width="12.75" style="135" customWidth="1"/>
    <col min="5632" max="5632" width="13.875" style="135" customWidth="1"/>
    <col min="5633" max="5633" width="14.375" style="135" customWidth="1"/>
    <col min="5634" max="5634" width="12.75" style="135" customWidth="1"/>
    <col min="5635" max="5637" width="7.375" style="135" customWidth="1"/>
    <col min="5638" max="5638" width="10.75" style="135" customWidth="1"/>
    <col min="5639" max="5871" width="9.125" style="135"/>
    <col min="5872" max="5872" width="6.625" style="135" customWidth="1"/>
    <col min="5873" max="5873" width="11.375" style="135" customWidth="1"/>
    <col min="5874" max="5874" width="6.875" style="135" customWidth="1"/>
    <col min="5875" max="5875" width="16.375" style="135" customWidth="1"/>
    <col min="5876" max="5876" width="14.125" style="135" customWidth="1"/>
    <col min="5877" max="5877" width="5.375" style="135" customWidth="1"/>
    <col min="5878" max="5878" width="44.875" style="135" customWidth="1"/>
    <col min="5879" max="5879" width="7.25" style="135" customWidth="1"/>
    <col min="5880" max="5880" width="6.375" style="135" customWidth="1"/>
    <col min="5881" max="5881" width="11.875" style="135" customWidth="1"/>
    <col min="5882" max="5882" width="14.625" style="135" customWidth="1"/>
    <col min="5883" max="5883" width="14.375" style="135" customWidth="1"/>
    <col min="5884" max="5884" width="12.75" style="135" customWidth="1"/>
    <col min="5885" max="5885" width="13.875" style="135" customWidth="1"/>
    <col min="5886" max="5886" width="14.375" style="135" customWidth="1"/>
    <col min="5887" max="5887" width="12.75" style="135" customWidth="1"/>
    <col min="5888" max="5888" width="13.875" style="135" customWidth="1"/>
    <col min="5889" max="5889" width="14.375" style="135" customWidth="1"/>
    <col min="5890" max="5890" width="12.75" style="135" customWidth="1"/>
    <col min="5891" max="5893" width="7.375" style="135" customWidth="1"/>
    <col min="5894" max="5894" width="10.75" style="135" customWidth="1"/>
    <col min="5895" max="6127" width="9.125" style="135"/>
    <col min="6128" max="6128" width="6.625" style="135" customWidth="1"/>
    <col min="6129" max="6129" width="11.375" style="135" customWidth="1"/>
    <col min="6130" max="6130" width="6.875" style="135" customWidth="1"/>
    <col min="6131" max="6131" width="16.375" style="135" customWidth="1"/>
    <col min="6132" max="6132" width="14.125" style="135" customWidth="1"/>
    <col min="6133" max="6133" width="5.375" style="135" customWidth="1"/>
    <col min="6134" max="6134" width="44.875" style="135" customWidth="1"/>
    <col min="6135" max="6135" width="7.25" style="135" customWidth="1"/>
    <col min="6136" max="6136" width="6.375" style="135" customWidth="1"/>
    <col min="6137" max="6137" width="11.875" style="135" customWidth="1"/>
    <col min="6138" max="6138" width="14.625" style="135" customWidth="1"/>
    <col min="6139" max="6139" width="14.375" style="135" customWidth="1"/>
    <col min="6140" max="6140" width="12.75" style="135" customWidth="1"/>
    <col min="6141" max="6141" width="13.875" style="135" customWidth="1"/>
    <col min="6142" max="6142" width="14.375" style="135" customWidth="1"/>
    <col min="6143" max="6143" width="12.75" style="135" customWidth="1"/>
    <col min="6144" max="6144" width="13.875" style="135" customWidth="1"/>
    <col min="6145" max="6145" width="14.375" style="135" customWidth="1"/>
    <col min="6146" max="6146" width="12.75" style="135" customWidth="1"/>
    <col min="6147" max="6149" width="7.375" style="135" customWidth="1"/>
    <col min="6150" max="6150" width="10.75" style="135" customWidth="1"/>
    <col min="6151" max="6383" width="9.125" style="135"/>
    <col min="6384" max="6384" width="6.625" style="135" customWidth="1"/>
    <col min="6385" max="6385" width="11.375" style="135" customWidth="1"/>
    <col min="6386" max="6386" width="6.875" style="135" customWidth="1"/>
    <col min="6387" max="6387" width="16.375" style="135" customWidth="1"/>
    <col min="6388" max="6388" width="14.125" style="135" customWidth="1"/>
    <col min="6389" max="6389" width="5.375" style="135" customWidth="1"/>
    <col min="6390" max="6390" width="44.875" style="135" customWidth="1"/>
    <col min="6391" max="6391" width="7.25" style="135" customWidth="1"/>
    <col min="6392" max="6392" width="6.375" style="135" customWidth="1"/>
    <col min="6393" max="6393" width="11.875" style="135" customWidth="1"/>
    <col min="6394" max="6394" width="14.625" style="135" customWidth="1"/>
    <col min="6395" max="6395" width="14.375" style="135" customWidth="1"/>
    <col min="6396" max="6396" width="12.75" style="135" customWidth="1"/>
    <col min="6397" max="6397" width="13.875" style="135" customWidth="1"/>
    <col min="6398" max="6398" width="14.375" style="135" customWidth="1"/>
    <col min="6399" max="6399" width="12.75" style="135" customWidth="1"/>
    <col min="6400" max="6400" width="13.875" style="135" customWidth="1"/>
    <col min="6401" max="6401" width="14.375" style="135" customWidth="1"/>
    <col min="6402" max="6402" width="12.75" style="135" customWidth="1"/>
    <col min="6403" max="6405" width="7.375" style="135" customWidth="1"/>
    <col min="6406" max="6406" width="10.75" style="135" customWidth="1"/>
    <col min="6407" max="6639" width="9.125" style="135"/>
    <col min="6640" max="6640" width="6.625" style="135" customWidth="1"/>
    <col min="6641" max="6641" width="11.375" style="135" customWidth="1"/>
    <col min="6642" max="6642" width="6.875" style="135" customWidth="1"/>
    <col min="6643" max="6643" width="16.375" style="135" customWidth="1"/>
    <col min="6644" max="6644" width="14.125" style="135" customWidth="1"/>
    <col min="6645" max="6645" width="5.375" style="135" customWidth="1"/>
    <col min="6646" max="6646" width="44.875" style="135" customWidth="1"/>
    <col min="6647" max="6647" width="7.25" style="135" customWidth="1"/>
    <col min="6648" max="6648" width="6.375" style="135" customWidth="1"/>
    <col min="6649" max="6649" width="11.875" style="135" customWidth="1"/>
    <col min="6650" max="6650" width="14.625" style="135" customWidth="1"/>
    <col min="6651" max="6651" width="14.375" style="135" customWidth="1"/>
    <col min="6652" max="6652" width="12.75" style="135" customWidth="1"/>
    <col min="6653" max="6653" width="13.875" style="135" customWidth="1"/>
    <col min="6654" max="6654" width="14.375" style="135" customWidth="1"/>
    <col min="6655" max="6655" width="12.75" style="135" customWidth="1"/>
    <col min="6656" max="6656" width="13.875" style="135" customWidth="1"/>
    <col min="6657" max="6657" width="14.375" style="135" customWidth="1"/>
    <col min="6658" max="6658" width="12.75" style="135" customWidth="1"/>
    <col min="6659" max="6661" width="7.375" style="135" customWidth="1"/>
    <col min="6662" max="6662" width="10.75" style="135" customWidth="1"/>
    <col min="6663" max="6895" width="9.125" style="135"/>
    <col min="6896" max="6896" width="6.625" style="135" customWidth="1"/>
    <col min="6897" max="6897" width="11.375" style="135" customWidth="1"/>
    <col min="6898" max="6898" width="6.875" style="135" customWidth="1"/>
    <col min="6899" max="6899" width="16.375" style="135" customWidth="1"/>
    <col min="6900" max="6900" width="14.125" style="135" customWidth="1"/>
    <col min="6901" max="6901" width="5.375" style="135" customWidth="1"/>
    <col min="6902" max="6902" width="44.875" style="135" customWidth="1"/>
    <col min="6903" max="6903" width="7.25" style="135" customWidth="1"/>
    <col min="6904" max="6904" width="6.375" style="135" customWidth="1"/>
    <col min="6905" max="6905" width="11.875" style="135" customWidth="1"/>
    <col min="6906" max="6906" width="14.625" style="135" customWidth="1"/>
    <col min="6907" max="6907" width="14.375" style="135" customWidth="1"/>
    <col min="6908" max="6908" width="12.75" style="135" customWidth="1"/>
    <col min="6909" max="6909" width="13.875" style="135" customWidth="1"/>
    <col min="6910" max="6910" width="14.375" style="135" customWidth="1"/>
    <col min="6911" max="6911" width="12.75" style="135" customWidth="1"/>
    <col min="6912" max="6912" width="13.875" style="135" customWidth="1"/>
    <col min="6913" max="6913" width="14.375" style="135" customWidth="1"/>
    <col min="6914" max="6914" width="12.75" style="135" customWidth="1"/>
    <col min="6915" max="6917" width="7.375" style="135" customWidth="1"/>
    <col min="6918" max="6918" width="10.75" style="135" customWidth="1"/>
    <col min="6919" max="7151" width="9.125" style="135"/>
    <col min="7152" max="7152" width="6.625" style="135" customWidth="1"/>
    <col min="7153" max="7153" width="11.375" style="135" customWidth="1"/>
    <col min="7154" max="7154" width="6.875" style="135" customWidth="1"/>
    <col min="7155" max="7155" width="16.375" style="135" customWidth="1"/>
    <col min="7156" max="7156" width="14.125" style="135" customWidth="1"/>
    <col min="7157" max="7157" width="5.375" style="135" customWidth="1"/>
    <col min="7158" max="7158" width="44.875" style="135" customWidth="1"/>
    <col min="7159" max="7159" width="7.25" style="135" customWidth="1"/>
    <col min="7160" max="7160" width="6.375" style="135" customWidth="1"/>
    <col min="7161" max="7161" width="11.875" style="135" customWidth="1"/>
    <col min="7162" max="7162" width="14.625" style="135" customWidth="1"/>
    <col min="7163" max="7163" width="14.375" style="135" customWidth="1"/>
    <col min="7164" max="7164" width="12.75" style="135" customWidth="1"/>
    <col min="7165" max="7165" width="13.875" style="135" customWidth="1"/>
    <col min="7166" max="7166" width="14.375" style="135" customWidth="1"/>
    <col min="7167" max="7167" width="12.75" style="135" customWidth="1"/>
    <col min="7168" max="7168" width="13.875" style="135" customWidth="1"/>
    <col min="7169" max="7169" width="14.375" style="135" customWidth="1"/>
    <col min="7170" max="7170" width="12.75" style="135" customWidth="1"/>
    <col min="7171" max="7173" width="7.375" style="135" customWidth="1"/>
    <col min="7174" max="7174" width="10.75" style="135" customWidth="1"/>
    <col min="7175" max="7407" width="9.125" style="135"/>
    <col min="7408" max="7408" width="6.625" style="135" customWidth="1"/>
    <col min="7409" max="7409" width="11.375" style="135" customWidth="1"/>
    <col min="7410" max="7410" width="6.875" style="135" customWidth="1"/>
    <col min="7411" max="7411" width="16.375" style="135" customWidth="1"/>
    <col min="7412" max="7412" width="14.125" style="135" customWidth="1"/>
    <col min="7413" max="7413" width="5.375" style="135" customWidth="1"/>
    <col min="7414" max="7414" width="44.875" style="135" customWidth="1"/>
    <col min="7415" max="7415" width="7.25" style="135" customWidth="1"/>
    <col min="7416" max="7416" width="6.375" style="135" customWidth="1"/>
    <col min="7417" max="7417" width="11.875" style="135" customWidth="1"/>
    <col min="7418" max="7418" width="14.625" style="135" customWidth="1"/>
    <col min="7419" max="7419" width="14.375" style="135" customWidth="1"/>
    <col min="7420" max="7420" width="12.75" style="135" customWidth="1"/>
    <col min="7421" max="7421" width="13.875" style="135" customWidth="1"/>
    <col min="7422" max="7422" width="14.375" style="135" customWidth="1"/>
    <col min="7423" max="7423" width="12.75" style="135" customWidth="1"/>
    <col min="7424" max="7424" width="13.875" style="135" customWidth="1"/>
    <col min="7425" max="7425" width="14.375" style="135" customWidth="1"/>
    <col min="7426" max="7426" width="12.75" style="135" customWidth="1"/>
    <col min="7427" max="7429" width="7.375" style="135" customWidth="1"/>
    <col min="7430" max="7430" width="10.75" style="135" customWidth="1"/>
    <col min="7431" max="7663" width="9.125" style="135"/>
    <col min="7664" max="7664" width="6.625" style="135" customWidth="1"/>
    <col min="7665" max="7665" width="11.375" style="135" customWidth="1"/>
    <col min="7666" max="7666" width="6.875" style="135" customWidth="1"/>
    <col min="7667" max="7667" width="16.375" style="135" customWidth="1"/>
    <col min="7668" max="7668" width="14.125" style="135" customWidth="1"/>
    <col min="7669" max="7669" width="5.375" style="135" customWidth="1"/>
    <col min="7670" max="7670" width="44.875" style="135" customWidth="1"/>
    <col min="7671" max="7671" width="7.25" style="135" customWidth="1"/>
    <col min="7672" max="7672" width="6.375" style="135" customWidth="1"/>
    <col min="7673" max="7673" width="11.875" style="135" customWidth="1"/>
    <col min="7674" max="7674" width="14.625" style="135" customWidth="1"/>
    <col min="7675" max="7675" width="14.375" style="135" customWidth="1"/>
    <col min="7676" max="7676" width="12.75" style="135" customWidth="1"/>
    <col min="7677" max="7677" width="13.875" style="135" customWidth="1"/>
    <col min="7678" max="7678" width="14.375" style="135" customWidth="1"/>
    <col min="7679" max="7679" width="12.75" style="135" customWidth="1"/>
    <col min="7680" max="7680" width="13.875" style="135" customWidth="1"/>
    <col min="7681" max="7681" width="14.375" style="135" customWidth="1"/>
    <col min="7682" max="7682" width="12.75" style="135" customWidth="1"/>
    <col min="7683" max="7685" width="7.375" style="135" customWidth="1"/>
    <col min="7686" max="7686" width="10.75" style="135" customWidth="1"/>
    <col min="7687" max="7919" width="9.125" style="135"/>
    <col min="7920" max="7920" width="6.625" style="135" customWidth="1"/>
    <col min="7921" max="7921" width="11.375" style="135" customWidth="1"/>
    <col min="7922" max="7922" width="6.875" style="135" customWidth="1"/>
    <col min="7923" max="7923" width="16.375" style="135" customWidth="1"/>
    <col min="7924" max="7924" width="14.125" style="135" customWidth="1"/>
    <col min="7925" max="7925" width="5.375" style="135" customWidth="1"/>
    <col min="7926" max="7926" width="44.875" style="135" customWidth="1"/>
    <col min="7927" max="7927" width="7.25" style="135" customWidth="1"/>
    <col min="7928" max="7928" width="6.375" style="135" customWidth="1"/>
    <col min="7929" max="7929" width="11.875" style="135" customWidth="1"/>
    <col min="7930" max="7930" width="14.625" style="135" customWidth="1"/>
    <col min="7931" max="7931" width="14.375" style="135" customWidth="1"/>
    <col min="7932" max="7932" width="12.75" style="135" customWidth="1"/>
    <col min="7933" max="7933" width="13.875" style="135" customWidth="1"/>
    <col min="7934" max="7934" width="14.375" style="135" customWidth="1"/>
    <col min="7935" max="7935" width="12.75" style="135" customWidth="1"/>
    <col min="7936" max="7936" width="13.875" style="135" customWidth="1"/>
    <col min="7937" max="7937" width="14.375" style="135" customWidth="1"/>
    <col min="7938" max="7938" width="12.75" style="135" customWidth="1"/>
    <col min="7939" max="7941" width="7.375" style="135" customWidth="1"/>
    <col min="7942" max="7942" width="10.75" style="135" customWidth="1"/>
    <col min="7943" max="8175" width="9.125" style="135"/>
    <col min="8176" max="8176" width="6.625" style="135" customWidth="1"/>
    <col min="8177" max="8177" width="11.375" style="135" customWidth="1"/>
    <col min="8178" max="8178" width="6.875" style="135" customWidth="1"/>
    <col min="8179" max="8179" width="16.375" style="135" customWidth="1"/>
    <col min="8180" max="8180" width="14.125" style="135" customWidth="1"/>
    <col min="8181" max="8181" width="5.375" style="135" customWidth="1"/>
    <col min="8182" max="8182" width="44.875" style="135" customWidth="1"/>
    <col min="8183" max="8183" width="7.25" style="135" customWidth="1"/>
    <col min="8184" max="8184" width="6.375" style="135" customWidth="1"/>
    <col min="8185" max="8185" width="11.875" style="135" customWidth="1"/>
    <col min="8186" max="8186" width="14.625" style="135" customWidth="1"/>
    <col min="8187" max="8187" width="14.375" style="135" customWidth="1"/>
    <col min="8188" max="8188" width="12.75" style="135" customWidth="1"/>
    <col min="8189" max="8189" width="13.875" style="135" customWidth="1"/>
    <col min="8190" max="8190" width="14.375" style="135" customWidth="1"/>
    <col min="8191" max="8191" width="12.75" style="135" customWidth="1"/>
    <col min="8192" max="8192" width="13.875" style="135" customWidth="1"/>
    <col min="8193" max="8193" width="14.375" style="135" customWidth="1"/>
    <col min="8194" max="8194" width="12.75" style="135" customWidth="1"/>
    <col min="8195" max="8197" width="7.375" style="135" customWidth="1"/>
    <col min="8198" max="8198" width="10.75" style="135" customWidth="1"/>
    <col min="8199" max="8431" width="9.125" style="135"/>
    <col min="8432" max="8432" width="6.625" style="135" customWidth="1"/>
    <col min="8433" max="8433" width="11.375" style="135" customWidth="1"/>
    <col min="8434" max="8434" width="6.875" style="135" customWidth="1"/>
    <col min="8435" max="8435" width="16.375" style="135" customWidth="1"/>
    <col min="8436" max="8436" width="14.125" style="135" customWidth="1"/>
    <col min="8437" max="8437" width="5.375" style="135" customWidth="1"/>
    <col min="8438" max="8438" width="44.875" style="135" customWidth="1"/>
    <col min="8439" max="8439" width="7.25" style="135" customWidth="1"/>
    <col min="8440" max="8440" width="6.375" style="135" customWidth="1"/>
    <col min="8441" max="8441" width="11.875" style="135" customWidth="1"/>
    <col min="8442" max="8442" width="14.625" style="135" customWidth="1"/>
    <col min="8443" max="8443" width="14.375" style="135" customWidth="1"/>
    <col min="8444" max="8444" width="12.75" style="135" customWidth="1"/>
    <col min="8445" max="8445" width="13.875" style="135" customWidth="1"/>
    <col min="8446" max="8446" width="14.375" style="135" customWidth="1"/>
    <col min="8447" max="8447" width="12.75" style="135" customWidth="1"/>
    <col min="8448" max="8448" width="13.875" style="135" customWidth="1"/>
    <col min="8449" max="8449" width="14.375" style="135" customWidth="1"/>
    <col min="8450" max="8450" width="12.75" style="135" customWidth="1"/>
    <col min="8451" max="8453" width="7.375" style="135" customWidth="1"/>
    <col min="8454" max="8454" width="10.75" style="135" customWidth="1"/>
    <col min="8455" max="8687" width="9.125" style="135"/>
    <col min="8688" max="8688" width="6.625" style="135" customWidth="1"/>
    <col min="8689" max="8689" width="11.375" style="135" customWidth="1"/>
    <col min="8690" max="8690" width="6.875" style="135" customWidth="1"/>
    <col min="8691" max="8691" width="16.375" style="135" customWidth="1"/>
    <col min="8692" max="8692" width="14.125" style="135" customWidth="1"/>
    <col min="8693" max="8693" width="5.375" style="135" customWidth="1"/>
    <col min="8694" max="8694" width="44.875" style="135" customWidth="1"/>
    <col min="8695" max="8695" width="7.25" style="135" customWidth="1"/>
    <col min="8696" max="8696" width="6.375" style="135" customWidth="1"/>
    <col min="8697" max="8697" width="11.875" style="135" customWidth="1"/>
    <col min="8698" max="8698" width="14.625" style="135" customWidth="1"/>
    <col min="8699" max="8699" width="14.375" style="135" customWidth="1"/>
    <col min="8700" max="8700" width="12.75" style="135" customWidth="1"/>
    <col min="8701" max="8701" width="13.875" style="135" customWidth="1"/>
    <col min="8702" max="8702" width="14.375" style="135" customWidth="1"/>
    <col min="8703" max="8703" width="12.75" style="135" customWidth="1"/>
    <col min="8704" max="8704" width="13.875" style="135" customWidth="1"/>
    <col min="8705" max="8705" width="14.375" style="135" customWidth="1"/>
    <col min="8706" max="8706" width="12.75" style="135" customWidth="1"/>
    <col min="8707" max="8709" width="7.375" style="135" customWidth="1"/>
    <col min="8710" max="8710" width="10.75" style="135" customWidth="1"/>
    <col min="8711" max="8943" width="9.125" style="135"/>
    <col min="8944" max="8944" width="6.625" style="135" customWidth="1"/>
    <col min="8945" max="8945" width="11.375" style="135" customWidth="1"/>
    <col min="8946" max="8946" width="6.875" style="135" customWidth="1"/>
    <col min="8947" max="8947" width="16.375" style="135" customWidth="1"/>
    <col min="8948" max="8948" width="14.125" style="135" customWidth="1"/>
    <col min="8949" max="8949" width="5.375" style="135" customWidth="1"/>
    <col min="8950" max="8950" width="44.875" style="135" customWidth="1"/>
    <col min="8951" max="8951" width="7.25" style="135" customWidth="1"/>
    <col min="8952" max="8952" width="6.375" style="135" customWidth="1"/>
    <col min="8953" max="8953" width="11.875" style="135" customWidth="1"/>
    <col min="8954" max="8954" width="14.625" style="135" customWidth="1"/>
    <col min="8955" max="8955" width="14.375" style="135" customWidth="1"/>
    <col min="8956" max="8956" width="12.75" style="135" customWidth="1"/>
    <col min="8957" max="8957" width="13.875" style="135" customWidth="1"/>
    <col min="8958" max="8958" width="14.375" style="135" customWidth="1"/>
    <col min="8959" max="8959" width="12.75" style="135" customWidth="1"/>
    <col min="8960" max="8960" width="13.875" style="135" customWidth="1"/>
    <col min="8961" max="8961" width="14.375" style="135" customWidth="1"/>
    <col min="8962" max="8962" width="12.75" style="135" customWidth="1"/>
    <col min="8963" max="8965" width="7.375" style="135" customWidth="1"/>
    <col min="8966" max="8966" width="10.75" style="135" customWidth="1"/>
    <col min="8967" max="9199" width="9.125" style="135"/>
    <col min="9200" max="9200" width="6.625" style="135" customWidth="1"/>
    <col min="9201" max="9201" width="11.375" style="135" customWidth="1"/>
    <col min="9202" max="9202" width="6.875" style="135" customWidth="1"/>
    <col min="9203" max="9203" width="16.375" style="135" customWidth="1"/>
    <col min="9204" max="9204" width="14.125" style="135" customWidth="1"/>
    <col min="9205" max="9205" width="5.375" style="135" customWidth="1"/>
    <col min="9206" max="9206" width="44.875" style="135" customWidth="1"/>
    <col min="9207" max="9207" width="7.25" style="135" customWidth="1"/>
    <col min="9208" max="9208" width="6.375" style="135" customWidth="1"/>
    <col min="9209" max="9209" width="11.875" style="135" customWidth="1"/>
    <col min="9210" max="9210" width="14.625" style="135" customWidth="1"/>
    <col min="9211" max="9211" width="14.375" style="135" customWidth="1"/>
    <col min="9212" max="9212" width="12.75" style="135" customWidth="1"/>
    <col min="9213" max="9213" width="13.875" style="135" customWidth="1"/>
    <col min="9214" max="9214" width="14.375" style="135" customWidth="1"/>
    <col min="9215" max="9215" width="12.75" style="135" customWidth="1"/>
    <col min="9216" max="9216" width="13.875" style="135" customWidth="1"/>
    <col min="9217" max="9217" width="14.375" style="135" customWidth="1"/>
    <col min="9218" max="9218" width="12.75" style="135" customWidth="1"/>
    <col min="9219" max="9221" width="7.375" style="135" customWidth="1"/>
    <col min="9222" max="9222" width="10.75" style="135" customWidth="1"/>
    <col min="9223" max="9455" width="9.125" style="135"/>
    <col min="9456" max="9456" width="6.625" style="135" customWidth="1"/>
    <col min="9457" max="9457" width="11.375" style="135" customWidth="1"/>
    <col min="9458" max="9458" width="6.875" style="135" customWidth="1"/>
    <col min="9459" max="9459" width="16.375" style="135" customWidth="1"/>
    <col min="9460" max="9460" width="14.125" style="135" customWidth="1"/>
    <col min="9461" max="9461" width="5.375" style="135" customWidth="1"/>
    <col min="9462" max="9462" width="44.875" style="135" customWidth="1"/>
    <col min="9463" max="9463" width="7.25" style="135" customWidth="1"/>
    <col min="9464" max="9464" width="6.375" style="135" customWidth="1"/>
    <col min="9465" max="9465" width="11.875" style="135" customWidth="1"/>
    <col min="9466" max="9466" width="14.625" style="135" customWidth="1"/>
    <col min="9467" max="9467" width="14.375" style="135" customWidth="1"/>
    <col min="9468" max="9468" width="12.75" style="135" customWidth="1"/>
    <col min="9469" max="9469" width="13.875" style="135" customWidth="1"/>
    <col min="9470" max="9470" width="14.375" style="135" customWidth="1"/>
    <col min="9471" max="9471" width="12.75" style="135" customWidth="1"/>
    <col min="9472" max="9472" width="13.875" style="135" customWidth="1"/>
    <col min="9473" max="9473" width="14.375" style="135" customWidth="1"/>
    <col min="9474" max="9474" width="12.75" style="135" customWidth="1"/>
    <col min="9475" max="9477" width="7.375" style="135" customWidth="1"/>
    <col min="9478" max="9478" width="10.75" style="135" customWidth="1"/>
    <col min="9479" max="9711" width="9.125" style="135"/>
    <col min="9712" max="9712" width="6.625" style="135" customWidth="1"/>
    <col min="9713" max="9713" width="11.375" style="135" customWidth="1"/>
    <col min="9714" max="9714" width="6.875" style="135" customWidth="1"/>
    <col min="9715" max="9715" width="16.375" style="135" customWidth="1"/>
    <col min="9716" max="9716" width="14.125" style="135" customWidth="1"/>
    <col min="9717" max="9717" width="5.375" style="135" customWidth="1"/>
    <col min="9718" max="9718" width="44.875" style="135" customWidth="1"/>
    <col min="9719" max="9719" width="7.25" style="135" customWidth="1"/>
    <col min="9720" max="9720" width="6.375" style="135" customWidth="1"/>
    <col min="9721" max="9721" width="11.875" style="135" customWidth="1"/>
    <col min="9722" max="9722" width="14.625" style="135" customWidth="1"/>
    <col min="9723" max="9723" width="14.375" style="135" customWidth="1"/>
    <col min="9724" max="9724" width="12.75" style="135" customWidth="1"/>
    <col min="9725" max="9725" width="13.875" style="135" customWidth="1"/>
    <col min="9726" max="9726" width="14.375" style="135" customWidth="1"/>
    <col min="9727" max="9727" width="12.75" style="135" customWidth="1"/>
    <col min="9728" max="9728" width="13.875" style="135" customWidth="1"/>
    <col min="9729" max="9729" width="14.375" style="135" customWidth="1"/>
    <col min="9730" max="9730" width="12.75" style="135" customWidth="1"/>
    <col min="9731" max="9733" width="7.375" style="135" customWidth="1"/>
    <col min="9734" max="9734" width="10.75" style="135" customWidth="1"/>
    <col min="9735" max="9967" width="9.125" style="135"/>
    <col min="9968" max="9968" width="6.625" style="135" customWidth="1"/>
    <col min="9969" max="9969" width="11.375" style="135" customWidth="1"/>
    <col min="9970" max="9970" width="6.875" style="135" customWidth="1"/>
    <col min="9971" max="9971" width="16.375" style="135" customWidth="1"/>
    <col min="9972" max="9972" width="14.125" style="135" customWidth="1"/>
    <col min="9973" max="9973" width="5.375" style="135" customWidth="1"/>
    <col min="9974" max="9974" width="44.875" style="135" customWidth="1"/>
    <col min="9975" max="9975" width="7.25" style="135" customWidth="1"/>
    <col min="9976" max="9976" width="6.375" style="135" customWidth="1"/>
    <col min="9977" max="9977" width="11.875" style="135" customWidth="1"/>
    <col min="9978" max="9978" width="14.625" style="135" customWidth="1"/>
    <col min="9979" max="9979" width="14.375" style="135" customWidth="1"/>
    <col min="9980" max="9980" width="12.75" style="135" customWidth="1"/>
    <col min="9981" max="9981" width="13.875" style="135" customWidth="1"/>
    <col min="9982" max="9982" width="14.375" style="135" customWidth="1"/>
    <col min="9983" max="9983" width="12.75" style="135" customWidth="1"/>
    <col min="9984" max="9984" width="13.875" style="135" customWidth="1"/>
    <col min="9985" max="9985" width="14.375" style="135" customWidth="1"/>
    <col min="9986" max="9986" width="12.75" style="135" customWidth="1"/>
    <col min="9987" max="9989" width="7.375" style="135" customWidth="1"/>
    <col min="9990" max="9990" width="10.75" style="135" customWidth="1"/>
    <col min="9991" max="10223" width="9.125" style="135"/>
    <col min="10224" max="10224" width="6.625" style="135" customWidth="1"/>
    <col min="10225" max="10225" width="11.375" style="135" customWidth="1"/>
    <col min="10226" max="10226" width="6.875" style="135" customWidth="1"/>
    <col min="10227" max="10227" width="16.375" style="135" customWidth="1"/>
    <col min="10228" max="10228" width="14.125" style="135" customWidth="1"/>
    <col min="10229" max="10229" width="5.375" style="135" customWidth="1"/>
    <col min="10230" max="10230" width="44.875" style="135" customWidth="1"/>
    <col min="10231" max="10231" width="7.25" style="135" customWidth="1"/>
    <col min="10232" max="10232" width="6.375" style="135" customWidth="1"/>
    <col min="10233" max="10233" width="11.875" style="135" customWidth="1"/>
    <col min="10234" max="10234" width="14.625" style="135" customWidth="1"/>
    <col min="10235" max="10235" width="14.375" style="135" customWidth="1"/>
    <col min="10236" max="10236" width="12.75" style="135" customWidth="1"/>
    <col min="10237" max="10237" width="13.875" style="135" customWidth="1"/>
    <col min="10238" max="10238" width="14.375" style="135" customWidth="1"/>
    <col min="10239" max="10239" width="12.75" style="135" customWidth="1"/>
    <col min="10240" max="10240" width="13.875" style="135" customWidth="1"/>
    <col min="10241" max="10241" width="14.375" style="135" customWidth="1"/>
    <col min="10242" max="10242" width="12.75" style="135" customWidth="1"/>
    <col min="10243" max="10245" width="7.375" style="135" customWidth="1"/>
    <col min="10246" max="10246" width="10.75" style="135" customWidth="1"/>
    <col min="10247" max="10479" width="9.125" style="135"/>
    <col min="10480" max="10480" width="6.625" style="135" customWidth="1"/>
    <col min="10481" max="10481" width="11.375" style="135" customWidth="1"/>
    <col min="10482" max="10482" width="6.875" style="135" customWidth="1"/>
    <col min="10483" max="10483" width="16.375" style="135" customWidth="1"/>
    <col min="10484" max="10484" width="14.125" style="135" customWidth="1"/>
    <col min="10485" max="10485" width="5.375" style="135" customWidth="1"/>
    <col min="10486" max="10486" width="44.875" style="135" customWidth="1"/>
    <col min="10487" max="10487" width="7.25" style="135" customWidth="1"/>
    <col min="10488" max="10488" width="6.375" style="135" customWidth="1"/>
    <col min="10489" max="10489" width="11.875" style="135" customWidth="1"/>
    <col min="10490" max="10490" width="14.625" style="135" customWidth="1"/>
    <col min="10491" max="10491" width="14.375" style="135" customWidth="1"/>
    <col min="10492" max="10492" width="12.75" style="135" customWidth="1"/>
    <col min="10493" max="10493" width="13.875" style="135" customWidth="1"/>
    <col min="10494" max="10494" width="14.375" style="135" customWidth="1"/>
    <col min="10495" max="10495" width="12.75" style="135" customWidth="1"/>
    <col min="10496" max="10496" width="13.875" style="135" customWidth="1"/>
    <col min="10497" max="10497" width="14.375" style="135" customWidth="1"/>
    <col min="10498" max="10498" width="12.75" style="135" customWidth="1"/>
    <col min="10499" max="10501" width="7.375" style="135" customWidth="1"/>
    <col min="10502" max="10502" width="10.75" style="135" customWidth="1"/>
    <col min="10503" max="10735" width="9.125" style="135"/>
    <col min="10736" max="10736" width="6.625" style="135" customWidth="1"/>
    <col min="10737" max="10737" width="11.375" style="135" customWidth="1"/>
    <col min="10738" max="10738" width="6.875" style="135" customWidth="1"/>
    <col min="10739" max="10739" width="16.375" style="135" customWidth="1"/>
    <col min="10740" max="10740" width="14.125" style="135" customWidth="1"/>
    <col min="10741" max="10741" width="5.375" style="135" customWidth="1"/>
    <col min="10742" max="10742" width="44.875" style="135" customWidth="1"/>
    <col min="10743" max="10743" width="7.25" style="135" customWidth="1"/>
    <col min="10744" max="10744" width="6.375" style="135" customWidth="1"/>
    <col min="10745" max="10745" width="11.875" style="135" customWidth="1"/>
    <col min="10746" max="10746" width="14.625" style="135" customWidth="1"/>
    <col min="10747" max="10747" width="14.375" style="135" customWidth="1"/>
    <col min="10748" max="10748" width="12.75" style="135" customWidth="1"/>
    <col min="10749" max="10749" width="13.875" style="135" customWidth="1"/>
    <col min="10750" max="10750" width="14.375" style="135" customWidth="1"/>
    <col min="10751" max="10751" width="12.75" style="135" customWidth="1"/>
    <col min="10752" max="10752" width="13.875" style="135" customWidth="1"/>
    <col min="10753" max="10753" width="14.375" style="135" customWidth="1"/>
    <col min="10754" max="10754" width="12.75" style="135" customWidth="1"/>
    <col min="10755" max="10757" width="7.375" style="135" customWidth="1"/>
    <col min="10758" max="10758" width="10.75" style="135" customWidth="1"/>
    <col min="10759" max="10991" width="9.125" style="135"/>
    <col min="10992" max="10992" width="6.625" style="135" customWidth="1"/>
    <col min="10993" max="10993" width="11.375" style="135" customWidth="1"/>
    <col min="10994" max="10994" width="6.875" style="135" customWidth="1"/>
    <col min="10995" max="10995" width="16.375" style="135" customWidth="1"/>
    <col min="10996" max="10996" width="14.125" style="135" customWidth="1"/>
    <col min="10997" max="10997" width="5.375" style="135" customWidth="1"/>
    <col min="10998" max="10998" width="44.875" style="135" customWidth="1"/>
    <col min="10999" max="10999" width="7.25" style="135" customWidth="1"/>
    <col min="11000" max="11000" width="6.375" style="135" customWidth="1"/>
    <col min="11001" max="11001" width="11.875" style="135" customWidth="1"/>
    <col min="11002" max="11002" width="14.625" style="135" customWidth="1"/>
    <col min="11003" max="11003" width="14.375" style="135" customWidth="1"/>
    <col min="11004" max="11004" width="12.75" style="135" customWidth="1"/>
    <col min="11005" max="11005" width="13.875" style="135" customWidth="1"/>
    <col min="11006" max="11006" width="14.375" style="135" customWidth="1"/>
    <col min="11007" max="11007" width="12.75" style="135" customWidth="1"/>
    <col min="11008" max="11008" width="13.875" style="135" customWidth="1"/>
    <col min="11009" max="11009" width="14.375" style="135" customWidth="1"/>
    <col min="11010" max="11010" width="12.75" style="135" customWidth="1"/>
    <col min="11011" max="11013" width="7.375" style="135" customWidth="1"/>
    <col min="11014" max="11014" width="10.75" style="135" customWidth="1"/>
    <col min="11015" max="11247" width="9.125" style="135"/>
    <col min="11248" max="11248" width="6.625" style="135" customWidth="1"/>
    <col min="11249" max="11249" width="11.375" style="135" customWidth="1"/>
    <col min="11250" max="11250" width="6.875" style="135" customWidth="1"/>
    <col min="11251" max="11251" width="16.375" style="135" customWidth="1"/>
    <col min="11252" max="11252" width="14.125" style="135" customWidth="1"/>
    <col min="11253" max="11253" width="5.375" style="135" customWidth="1"/>
    <col min="11254" max="11254" width="44.875" style="135" customWidth="1"/>
    <col min="11255" max="11255" width="7.25" style="135" customWidth="1"/>
    <col min="11256" max="11256" width="6.375" style="135" customWidth="1"/>
    <col min="11257" max="11257" width="11.875" style="135" customWidth="1"/>
    <col min="11258" max="11258" width="14.625" style="135" customWidth="1"/>
    <col min="11259" max="11259" width="14.375" style="135" customWidth="1"/>
    <col min="11260" max="11260" width="12.75" style="135" customWidth="1"/>
    <col min="11261" max="11261" width="13.875" style="135" customWidth="1"/>
    <col min="11262" max="11262" width="14.375" style="135" customWidth="1"/>
    <col min="11263" max="11263" width="12.75" style="135" customWidth="1"/>
    <col min="11264" max="11264" width="13.875" style="135" customWidth="1"/>
    <col min="11265" max="11265" width="14.375" style="135" customWidth="1"/>
    <col min="11266" max="11266" width="12.75" style="135" customWidth="1"/>
    <col min="11267" max="11269" width="7.375" style="135" customWidth="1"/>
    <col min="11270" max="11270" width="10.75" style="135" customWidth="1"/>
    <col min="11271" max="11503" width="9.125" style="135"/>
    <col min="11504" max="11504" width="6.625" style="135" customWidth="1"/>
    <col min="11505" max="11505" width="11.375" style="135" customWidth="1"/>
    <col min="11506" max="11506" width="6.875" style="135" customWidth="1"/>
    <col min="11507" max="11507" width="16.375" style="135" customWidth="1"/>
    <col min="11508" max="11508" width="14.125" style="135" customWidth="1"/>
    <col min="11509" max="11509" width="5.375" style="135" customWidth="1"/>
    <col min="11510" max="11510" width="44.875" style="135" customWidth="1"/>
    <col min="11511" max="11511" width="7.25" style="135" customWidth="1"/>
    <col min="11512" max="11512" width="6.375" style="135" customWidth="1"/>
    <col min="11513" max="11513" width="11.875" style="135" customWidth="1"/>
    <col min="11514" max="11514" width="14.625" style="135" customWidth="1"/>
    <col min="11515" max="11515" width="14.375" style="135" customWidth="1"/>
    <col min="11516" max="11516" width="12.75" style="135" customWidth="1"/>
    <col min="11517" max="11517" width="13.875" style="135" customWidth="1"/>
    <col min="11518" max="11518" width="14.375" style="135" customWidth="1"/>
    <col min="11519" max="11519" width="12.75" style="135" customWidth="1"/>
    <col min="11520" max="11520" width="13.875" style="135" customWidth="1"/>
    <col min="11521" max="11521" width="14.375" style="135" customWidth="1"/>
    <col min="11522" max="11522" width="12.75" style="135" customWidth="1"/>
    <col min="11523" max="11525" width="7.375" style="135" customWidth="1"/>
    <col min="11526" max="11526" width="10.75" style="135" customWidth="1"/>
    <col min="11527" max="11759" width="9.125" style="135"/>
    <col min="11760" max="11760" width="6.625" style="135" customWidth="1"/>
    <col min="11761" max="11761" width="11.375" style="135" customWidth="1"/>
    <col min="11762" max="11762" width="6.875" style="135" customWidth="1"/>
    <col min="11763" max="11763" width="16.375" style="135" customWidth="1"/>
    <col min="11764" max="11764" width="14.125" style="135" customWidth="1"/>
    <col min="11765" max="11765" width="5.375" style="135" customWidth="1"/>
    <col min="11766" max="11766" width="44.875" style="135" customWidth="1"/>
    <col min="11767" max="11767" width="7.25" style="135" customWidth="1"/>
    <col min="11768" max="11768" width="6.375" style="135" customWidth="1"/>
    <col min="11769" max="11769" width="11.875" style="135" customWidth="1"/>
    <col min="11770" max="11770" width="14.625" style="135" customWidth="1"/>
    <col min="11771" max="11771" width="14.375" style="135" customWidth="1"/>
    <col min="11772" max="11772" width="12.75" style="135" customWidth="1"/>
    <col min="11773" max="11773" width="13.875" style="135" customWidth="1"/>
    <col min="11774" max="11774" width="14.375" style="135" customWidth="1"/>
    <col min="11775" max="11775" width="12.75" style="135" customWidth="1"/>
    <col min="11776" max="11776" width="13.875" style="135" customWidth="1"/>
    <col min="11777" max="11777" width="14.375" style="135" customWidth="1"/>
    <col min="11778" max="11778" width="12.75" style="135" customWidth="1"/>
    <col min="11779" max="11781" width="7.375" style="135" customWidth="1"/>
    <col min="11782" max="11782" width="10.75" style="135" customWidth="1"/>
    <col min="11783" max="12015" width="9.125" style="135"/>
    <col min="12016" max="12016" width="6.625" style="135" customWidth="1"/>
    <col min="12017" max="12017" width="11.375" style="135" customWidth="1"/>
    <col min="12018" max="12018" width="6.875" style="135" customWidth="1"/>
    <col min="12019" max="12019" width="16.375" style="135" customWidth="1"/>
    <col min="12020" max="12020" width="14.125" style="135" customWidth="1"/>
    <col min="12021" max="12021" width="5.375" style="135" customWidth="1"/>
    <col min="12022" max="12022" width="44.875" style="135" customWidth="1"/>
    <col min="12023" max="12023" width="7.25" style="135" customWidth="1"/>
    <col min="12024" max="12024" width="6.375" style="135" customWidth="1"/>
    <col min="12025" max="12025" width="11.875" style="135" customWidth="1"/>
    <col min="12026" max="12026" width="14.625" style="135" customWidth="1"/>
    <col min="12027" max="12027" width="14.375" style="135" customWidth="1"/>
    <col min="12028" max="12028" width="12.75" style="135" customWidth="1"/>
    <col min="12029" max="12029" width="13.875" style="135" customWidth="1"/>
    <col min="12030" max="12030" width="14.375" style="135" customWidth="1"/>
    <col min="12031" max="12031" width="12.75" style="135" customWidth="1"/>
    <col min="12032" max="12032" width="13.875" style="135" customWidth="1"/>
    <col min="12033" max="12033" width="14.375" style="135" customWidth="1"/>
    <col min="12034" max="12034" width="12.75" style="135" customWidth="1"/>
    <col min="12035" max="12037" width="7.375" style="135" customWidth="1"/>
    <col min="12038" max="12038" width="10.75" style="135" customWidth="1"/>
    <col min="12039" max="12271" width="9.125" style="135"/>
    <col min="12272" max="12272" width="6.625" style="135" customWidth="1"/>
    <col min="12273" max="12273" width="11.375" style="135" customWidth="1"/>
    <col min="12274" max="12274" width="6.875" style="135" customWidth="1"/>
    <col min="12275" max="12275" width="16.375" style="135" customWidth="1"/>
    <col min="12276" max="12276" width="14.125" style="135" customWidth="1"/>
    <col min="12277" max="12277" width="5.375" style="135" customWidth="1"/>
    <col min="12278" max="12278" width="44.875" style="135" customWidth="1"/>
    <col min="12279" max="12279" width="7.25" style="135" customWidth="1"/>
    <col min="12280" max="12280" width="6.375" style="135" customWidth="1"/>
    <col min="12281" max="12281" width="11.875" style="135" customWidth="1"/>
    <col min="12282" max="12282" width="14.625" style="135" customWidth="1"/>
    <col min="12283" max="12283" width="14.375" style="135" customWidth="1"/>
    <col min="12284" max="12284" width="12.75" style="135" customWidth="1"/>
    <col min="12285" max="12285" width="13.875" style="135" customWidth="1"/>
    <col min="12286" max="12286" width="14.375" style="135" customWidth="1"/>
    <col min="12287" max="12287" width="12.75" style="135" customWidth="1"/>
    <col min="12288" max="12288" width="13.875" style="135" customWidth="1"/>
    <col min="12289" max="12289" width="14.375" style="135" customWidth="1"/>
    <col min="12290" max="12290" width="12.75" style="135" customWidth="1"/>
    <col min="12291" max="12293" width="7.375" style="135" customWidth="1"/>
    <col min="12294" max="12294" width="10.75" style="135" customWidth="1"/>
    <col min="12295" max="12527" width="9.125" style="135"/>
    <col min="12528" max="12528" width="6.625" style="135" customWidth="1"/>
    <col min="12529" max="12529" width="11.375" style="135" customWidth="1"/>
    <col min="12530" max="12530" width="6.875" style="135" customWidth="1"/>
    <col min="12531" max="12531" width="16.375" style="135" customWidth="1"/>
    <col min="12532" max="12532" width="14.125" style="135" customWidth="1"/>
    <col min="12533" max="12533" width="5.375" style="135" customWidth="1"/>
    <col min="12534" max="12534" width="44.875" style="135" customWidth="1"/>
    <col min="12535" max="12535" width="7.25" style="135" customWidth="1"/>
    <col min="12536" max="12536" width="6.375" style="135" customWidth="1"/>
    <col min="12537" max="12537" width="11.875" style="135" customWidth="1"/>
    <col min="12538" max="12538" width="14.625" style="135" customWidth="1"/>
    <col min="12539" max="12539" width="14.375" style="135" customWidth="1"/>
    <col min="12540" max="12540" width="12.75" style="135" customWidth="1"/>
    <col min="12541" max="12541" width="13.875" style="135" customWidth="1"/>
    <col min="12542" max="12542" width="14.375" style="135" customWidth="1"/>
    <col min="12543" max="12543" width="12.75" style="135" customWidth="1"/>
    <col min="12544" max="12544" width="13.875" style="135" customWidth="1"/>
    <col min="12545" max="12545" width="14.375" style="135" customWidth="1"/>
    <col min="12546" max="12546" width="12.75" style="135" customWidth="1"/>
    <col min="12547" max="12549" width="7.375" style="135" customWidth="1"/>
    <col min="12550" max="12550" width="10.75" style="135" customWidth="1"/>
    <col min="12551" max="12783" width="9.125" style="135"/>
    <col min="12784" max="12784" width="6.625" style="135" customWidth="1"/>
    <col min="12785" max="12785" width="11.375" style="135" customWidth="1"/>
    <col min="12786" max="12786" width="6.875" style="135" customWidth="1"/>
    <col min="12787" max="12787" width="16.375" style="135" customWidth="1"/>
    <col min="12788" max="12788" width="14.125" style="135" customWidth="1"/>
    <col min="12789" max="12789" width="5.375" style="135" customWidth="1"/>
    <col min="12790" max="12790" width="44.875" style="135" customWidth="1"/>
    <col min="12791" max="12791" width="7.25" style="135" customWidth="1"/>
    <col min="12792" max="12792" width="6.375" style="135" customWidth="1"/>
    <col min="12793" max="12793" width="11.875" style="135" customWidth="1"/>
    <col min="12794" max="12794" width="14.625" style="135" customWidth="1"/>
    <col min="12795" max="12795" width="14.375" style="135" customWidth="1"/>
    <col min="12796" max="12796" width="12.75" style="135" customWidth="1"/>
    <col min="12797" max="12797" width="13.875" style="135" customWidth="1"/>
    <col min="12798" max="12798" width="14.375" style="135" customWidth="1"/>
    <col min="12799" max="12799" width="12.75" style="135" customWidth="1"/>
    <col min="12800" max="12800" width="13.875" style="135" customWidth="1"/>
    <col min="12801" max="12801" width="14.375" style="135" customWidth="1"/>
    <col min="12802" max="12802" width="12.75" style="135" customWidth="1"/>
    <col min="12803" max="12805" width="7.375" style="135" customWidth="1"/>
    <col min="12806" max="12806" width="10.75" style="135" customWidth="1"/>
    <col min="12807" max="13039" width="9.125" style="135"/>
    <col min="13040" max="13040" width="6.625" style="135" customWidth="1"/>
    <col min="13041" max="13041" width="11.375" style="135" customWidth="1"/>
    <col min="13042" max="13042" width="6.875" style="135" customWidth="1"/>
    <col min="13043" max="13043" width="16.375" style="135" customWidth="1"/>
    <col min="13044" max="13044" width="14.125" style="135" customWidth="1"/>
    <col min="13045" max="13045" width="5.375" style="135" customWidth="1"/>
    <col min="13046" max="13046" width="44.875" style="135" customWidth="1"/>
    <col min="13047" max="13047" width="7.25" style="135" customWidth="1"/>
    <col min="13048" max="13048" width="6.375" style="135" customWidth="1"/>
    <col min="13049" max="13049" width="11.875" style="135" customWidth="1"/>
    <col min="13050" max="13050" width="14.625" style="135" customWidth="1"/>
    <col min="13051" max="13051" width="14.375" style="135" customWidth="1"/>
    <col min="13052" max="13052" width="12.75" style="135" customWidth="1"/>
    <col min="13053" max="13053" width="13.875" style="135" customWidth="1"/>
    <col min="13054" max="13054" width="14.375" style="135" customWidth="1"/>
    <col min="13055" max="13055" width="12.75" style="135" customWidth="1"/>
    <col min="13056" max="13056" width="13.875" style="135" customWidth="1"/>
    <col min="13057" max="13057" width="14.375" style="135" customWidth="1"/>
    <col min="13058" max="13058" width="12.75" style="135" customWidth="1"/>
    <col min="13059" max="13061" width="7.375" style="135" customWidth="1"/>
    <col min="13062" max="13062" width="10.75" style="135" customWidth="1"/>
    <col min="13063" max="13295" width="9.125" style="135"/>
    <col min="13296" max="13296" width="6.625" style="135" customWidth="1"/>
    <col min="13297" max="13297" width="11.375" style="135" customWidth="1"/>
    <col min="13298" max="13298" width="6.875" style="135" customWidth="1"/>
    <col min="13299" max="13299" width="16.375" style="135" customWidth="1"/>
    <col min="13300" max="13300" width="14.125" style="135" customWidth="1"/>
    <col min="13301" max="13301" width="5.375" style="135" customWidth="1"/>
    <col min="13302" max="13302" width="44.875" style="135" customWidth="1"/>
    <col min="13303" max="13303" width="7.25" style="135" customWidth="1"/>
    <col min="13304" max="13304" width="6.375" style="135" customWidth="1"/>
    <col min="13305" max="13305" width="11.875" style="135" customWidth="1"/>
    <col min="13306" max="13306" width="14.625" style="135" customWidth="1"/>
    <col min="13307" max="13307" width="14.375" style="135" customWidth="1"/>
    <col min="13308" max="13308" width="12.75" style="135" customWidth="1"/>
    <col min="13309" max="13309" width="13.875" style="135" customWidth="1"/>
    <col min="13310" max="13310" width="14.375" style="135" customWidth="1"/>
    <col min="13311" max="13311" width="12.75" style="135" customWidth="1"/>
    <col min="13312" max="13312" width="13.875" style="135" customWidth="1"/>
    <col min="13313" max="13313" width="14.375" style="135" customWidth="1"/>
    <col min="13314" max="13314" width="12.75" style="135" customWidth="1"/>
    <col min="13315" max="13317" width="7.375" style="135" customWidth="1"/>
    <col min="13318" max="13318" width="10.75" style="135" customWidth="1"/>
    <col min="13319" max="13551" width="9.125" style="135"/>
    <col min="13552" max="13552" width="6.625" style="135" customWidth="1"/>
    <col min="13553" max="13553" width="11.375" style="135" customWidth="1"/>
    <col min="13554" max="13554" width="6.875" style="135" customWidth="1"/>
    <col min="13555" max="13555" width="16.375" style="135" customWidth="1"/>
    <col min="13556" max="13556" width="14.125" style="135" customWidth="1"/>
    <col min="13557" max="13557" width="5.375" style="135" customWidth="1"/>
    <col min="13558" max="13558" width="44.875" style="135" customWidth="1"/>
    <col min="13559" max="13559" width="7.25" style="135" customWidth="1"/>
    <col min="13560" max="13560" width="6.375" style="135" customWidth="1"/>
    <col min="13561" max="13561" width="11.875" style="135" customWidth="1"/>
    <col min="13562" max="13562" width="14.625" style="135" customWidth="1"/>
    <col min="13563" max="13563" width="14.375" style="135" customWidth="1"/>
    <col min="13564" max="13564" width="12.75" style="135" customWidth="1"/>
    <col min="13565" max="13565" width="13.875" style="135" customWidth="1"/>
    <col min="13566" max="13566" width="14.375" style="135" customWidth="1"/>
    <col min="13567" max="13567" width="12.75" style="135" customWidth="1"/>
    <col min="13568" max="13568" width="13.875" style="135" customWidth="1"/>
    <col min="13569" max="13569" width="14.375" style="135" customWidth="1"/>
    <col min="13570" max="13570" width="12.75" style="135" customWidth="1"/>
    <col min="13571" max="13573" width="7.375" style="135" customWidth="1"/>
    <col min="13574" max="13574" width="10.75" style="135" customWidth="1"/>
    <col min="13575" max="13807" width="9.125" style="135"/>
    <col min="13808" max="13808" width="6.625" style="135" customWidth="1"/>
    <col min="13809" max="13809" width="11.375" style="135" customWidth="1"/>
    <col min="13810" max="13810" width="6.875" style="135" customWidth="1"/>
    <col min="13811" max="13811" width="16.375" style="135" customWidth="1"/>
    <col min="13812" max="13812" width="14.125" style="135" customWidth="1"/>
    <col min="13813" max="13813" width="5.375" style="135" customWidth="1"/>
    <col min="13814" max="13814" width="44.875" style="135" customWidth="1"/>
    <col min="13815" max="13815" width="7.25" style="135" customWidth="1"/>
    <col min="13816" max="13816" width="6.375" style="135" customWidth="1"/>
    <col min="13817" max="13817" width="11.875" style="135" customWidth="1"/>
    <col min="13818" max="13818" width="14.625" style="135" customWidth="1"/>
    <col min="13819" max="13819" width="14.375" style="135" customWidth="1"/>
    <col min="13820" max="13820" width="12.75" style="135" customWidth="1"/>
    <col min="13821" max="13821" width="13.875" style="135" customWidth="1"/>
    <col min="13822" max="13822" width="14.375" style="135" customWidth="1"/>
    <col min="13823" max="13823" width="12.75" style="135" customWidth="1"/>
    <col min="13824" max="13824" width="13.875" style="135" customWidth="1"/>
    <col min="13825" max="13825" width="14.375" style="135" customWidth="1"/>
    <col min="13826" max="13826" width="12.75" style="135" customWidth="1"/>
    <col min="13827" max="13829" width="7.375" style="135" customWidth="1"/>
    <col min="13830" max="13830" width="10.75" style="135" customWidth="1"/>
    <col min="13831" max="14063" width="9.125" style="135"/>
    <col min="14064" max="14064" width="6.625" style="135" customWidth="1"/>
    <col min="14065" max="14065" width="11.375" style="135" customWidth="1"/>
    <col min="14066" max="14066" width="6.875" style="135" customWidth="1"/>
    <col min="14067" max="14067" width="16.375" style="135" customWidth="1"/>
    <col min="14068" max="14068" width="14.125" style="135" customWidth="1"/>
    <col min="14069" max="14069" width="5.375" style="135" customWidth="1"/>
    <col min="14070" max="14070" width="44.875" style="135" customWidth="1"/>
    <col min="14071" max="14071" width="7.25" style="135" customWidth="1"/>
    <col min="14072" max="14072" width="6.375" style="135" customWidth="1"/>
    <col min="14073" max="14073" width="11.875" style="135" customWidth="1"/>
    <col min="14074" max="14074" width="14.625" style="135" customWidth="1"/>
    <col min="14075" max="14075" width="14.375" style="135" customWidth="1"/>
    <col min="14076" max="14076" width="12.75" style="135" customWidth="1"/>
    <col min="14077" max="14077" width="13.875" style="135" customWidth="1"/>
    <col min="14078" max="14078" width="14.375" style="135" customWidth="1"/>
    <col min="14079" max="14079" width="12.75" style="135" customWidth="1"/>
    <col min="14080" max="14080" width="13.875" style="135" customWidth="1"/>
    <col min="14081" max="14081" width="14.375" style="135" customWidth="1"/>
    <col min="14082" max="14082" width="12.75" style="135" customWidth="1"/>
    <col min="14083" max="14085" width="7.375" style="135" customWidth="1"/>
    <col min="14086" max="14086" width="10.75" style="135" customWidth="1"/>
    <col min="14087" max="14319" width="9.125" style="135"/>
    <col min="14320" max="14320" width="6.625" style="135" customWidth="1"/>
    <col min="14321" max="14321" width="11.375" style="135" customWidth="1"/>
    <col min="14322" max="14322" width="6.875" style="135" customWidth="1"/>
    <col min="14323" max="14323" width="16.375" style="135" customWidth="1"/>
    <col min="14324" max="14324" width="14.125" style="135" customWidth="1"/>
    <col min="14325" max="14325" width="5.375" style="135" customWidth="1"/>
    <col min="14326" max="14326" width="44.875" style="135" customWidth="1"/>
    <col min="14327" max="14327" width="7.25" style="135" customWidth="1"/>
    <col min="14328" max="14328" width="6.375" style="135" customWidth="1"/>
    <col min="14329" max="14329" width="11.875" style="135" customWidth="1"/>
    <col min="14330" max="14330" width="14.625" style="135" customWidth="1"/>
    <col min="14331" max="14331" width="14.375" style="135" customWidth="1"/>
    <col min="14332" max="14332" width="12.75" style="135" customWidth="1"/>
    <col min="14333" max="14333" width="13.875" style="135" customWidth="1"/>
    <col min="14334" max="14334" width="14.375" style="135" customWidth="1"/>
    <col min="14335" max="14335" width="12.75" style="135" customWidth="1"/>
    <col min="14336" max="14336" width="13.875" style="135" customWidth="1"/>
    <col min="14337" max="14337" width="14.375" style="135" customWidth="1"/>
    <col min="14338" max="14338" width="12.75" style="135" customWidth="1"/>
    <col min="14339" max="14341" width="7.375" style="135" customWidth="1"/>
    <col min="14342" max="14342" width="10.75" style="135" customWidth="1"/>
    <col min="14343" max="14575" width="9.125" style="135"/>
    <col min="14576" max="14576" width="6.625" style="135" customWidth="1"/>
    <col min="14577" max="14577" width="11.375" style="135" customWidth="1"/>
    <col min="14578" max="14578" width="6.875" style="135" customWidth="1"/>
    <col min="14579" max="14579" width="16.375" style="135" customWidth="1"/>
    <col min="14580" max="14580" width="14.125" style="135" customWidth="1"/>
    <col min="14581" max="14581" width="5.375" style="135" customWidth="1"/>
    <col min="14582" max="14582" width="44.875" style="135" customWidth="1"/>
    <col min="14583" max="14583" width="7.25" style="135" customWidth="1"/>
    <col min="14584" max="14584" width="6.375" style="135" customWidth="1"/>
    <col min="14585" max="14585" width="11.875" style="135" customWidth="1"/>
    <col min="14586" max="14586" width="14.625" style="135" customWidth="1"/>
    <col min="14587" max="14587" width="14.375" style="135" customWidth="1"/>
    <col min="14588" max="14588" width="12.75" style="135" customWidth="1"/>
    <col min="14589" max="14589" width="13.875" style="135" customWidth="1"/>
    <col min="14590" max="14590" width="14.375" style="135" customWidth="1"/>
    <col min="14591" max="14591" width="12.75" style="135" customWidth="1"/>
    <col min="14592" max="14592" width="13.875" style="135" customWidth="1"/>
    <col min="14593" max="14593" width="14.375" style="135" customWidth="1"/>
    <col min="14594" max="14594" width="12.75" style="135" customWidth="1"/>
    <col min="14595" max="14597" width="7.375" style="135" customWidth="1"/>
    <col min="14598" max="14598" width="10.75" style="135" customWidth="1"/>
    <col min="14599" max="14831" width="9.125" style="135"/>
    <col min="14832" max="14832" width="6.625" style="135" customWidth="1"/>
    <col min="14833" max="14833" width="11.375" style="135" customWidth="1"/>
    <col min="14834" max="14834" width="6.875" style="135" customWidth="1"/>
    <col min="14835" max="14835" width="16.375" style="135" customWidth="1"/>
    <col min="14836" max="14836" width="14.125" style="135" customWidth="1"/>
    <col min="14837" max="14837" width="5.375" style="135" customWidth="1"/>
    <col min="14838" max="14838" width="44.875" style="135" customWidth="1"/>
    <col min="14839" max="14839" width="7.25" style="135" customWidth="1"/>
    <col min="14840" max="14840" width="6.375" style="135" customWidth="1"/>
    <col min="14841" max="14841" width="11.875" style="135" customWidth="1"/>
    <col min="14842" max="14842" width="14.625" style="135" customWidth="1"/>
    <col min="14843" max="14843" width="14.375" style="135" customWidth="1"/>
    <col min="14844" max="14844" width="12.75" style="135" customWidth="1"/>
    <col min="14845" max="14845" width="13.875" style="135" customWidth="1"/>
    <col min="14846" max="14846" width="14.375" style="135" customWidth="1"/>
    <col min="14847" max="14847" width="12.75" style="135" customWidth="1"/>
    <col min="14848" max="14848" width="13.875" style="135" customWidth="1"/>
    <col min="14849" max="14849" width="14.375" style="135" customWidth="1"/>
    <col min="14850" max="14850" width="12.75" style="135" customWidth="1"/>
    <col min="14851" max="14853" width="7.375" style="135" customWidth="1"/>
    <col min="14854" max="14854" width="10.75" style="135" customWidth="1"/>
    <col min="14855" max="15087" width="9.125" style="135"/>
    <col min="15088" max="15088" width="6.625" style="135" customWidth="1"/>
    <col min="15089" max="15089" width="11.375" style="135" customWidth="1"/>
    <col min="15090" max="15090" width="6.875" style="135" customWidth="1"/>
    <col min="15091" max="15091" width="16.375" style="135" customWidth="1"/>
    <col min="15092" max="15092" width="14.125" style="135" customWidth="1"/>
    <col min="15093" max="15093" width="5.375" style="135" customWidth="1"/>
    <col min="15094" max="15094" width="44.875" style="135" customWidth="1"/>
    <col min="15095" max="15095" width="7.25" style="135" customWidth="1"/>
    <col min="15096" max="15096" width="6.375" style="135" customWidth="1"/>
    <col min="15097" max="15097" width="11.875" style="135" customWidth="1"/>
    <col min="15098" max="15098" width="14.625" style="135" customWidth="1"/>
    <col min="15099" max="15099" width="14.375" style="135" customWidth="1"/>
    <col min="15100" max="15100" width="12.75" style="135" customWidth="1"/>
    <col min="15101" max="15101" width="13.875" style="135" customWidth="1"/>
    <col min="15102" max="15102" width="14.375" style="135" customWidth="1"/>
    <col min="15103" max="15103" width="12.75" style="135" customWidth="1"/>
    <col min="15104" max="15104" width="13.875" style="135" customWidth="1"/>
    <col min="15105" max="15105" width="14.375" style="135" customWidth="1"/>
    <col min="15106" max="15106" width="12.75" style="135" customWidth="1"/>
    <col min="15107" max="15109" width="7.375" style="135" customWidth="1"/>
    <col min="15110" max="15110" width="10.75" style="135" customWidth="1"/>
    <col min="15111" max="15343" width="9.125" style="135"/>
    <col min="15344" max="15344" width="6.625" style="135" customWidth="1"/>
    <col min="15345" max="15345" width="11.375" style="135" customWidth="1"/>
    <col min="15346" max="15346" width="6.875" style="135" customWidth="1"/>
    <col min="15347" max="15347" width="16.375" style="135" customWidth="1"/>
    <col min="15348" max="15348" width="14.125" style="135" customWidth="1"/>
    <col min="15349" max="15349" width="5.375" style="135" customWidth="1"/>
    <col min="15350" max="15350" width="44.875" style="135" customWidth="1"/>
    <col min="15351" max="15351" width="7.25" style="135" customWidth="1"/>
    <col min="15352" max="15352" width="6.375" style="135" customWidth="1"/>
    <col min="15353" max="15353" width="11.875" style="135" customWidth="1"/>
    <col min="15354" max="15354" width="14.625" style="135" customWidth="1"/>
    <col min="15355" max="15355" width="14.375" style="135" customWidth="1"/>
    <col min="15356" max="15356" width="12.75" style="135" customWidth="1"/>
    <col min="15357" max="15357" width="13.875" style="135" customWidth="1"/>
    <col min="15358" max="15358" width="14.375" style="135" customWidth="1"/>
    <col min="15359" max="15359" width="12.75" style="135" customWidth="1"/>
    <col min="15360" max="15360" width="13.875" style="135" customWidth="1"/>
    <col min="15361" max="15361" width="14.375" style="135" customWidth="1"/>
    <col min="15362" max="15362" width="12.75" style="135" customWidth="1"/>
    <col min="15363" max="15365" width="7.375" style="135" customWidth="1"/>
    <col min="15366" max="15366" width="10.75" style="135" customWidth="1"/>
    <col min="15367" max="15599" width="9.125" style="135"/>
    <col min="15600" max="15600" width="6.625" style="135" customWidth="1"/>
    <col min="15601" max="15601" width="11.375" style="135" customWidth="1"/>
    <col min="15602" max="15602" width="6.875" style="135" customWidth="1"/>
    <col min="15603" max="15603" width="16.375" style="135" customWidth="1"/>
    <col min="15604" max="15604" width="14.125" style="135" customWidth="1"/>
    <col min="15605" max="15605" width="5.375" style="135" customWidth="1"/>
    <col min="15606" max="15606" width="44.875" style="135" customWidth="1"/>
    <col min="15607" max="15607" width="7.25" style="135" customWidth="1"/>
    <col min="15608" max="15608" width="6.375" style="135" customWidth="1"/>
    <col min="15609" max="15609" width="11.875" style="135" customWidth="1"/>
    <col min="15610" max="15610" width="14.625" style="135" customWidth="1"/>
    <col min="15611" max="15611" width="14.375" style="135" customWidth="1"/>
    <col min="15612" max="15612" width="12.75" style="135" customWidth="1"/>
    <col min="15613" max="15613" width="13.875" style="135" customWidth="1"/>
    <col min="15614" max="15614" width="14.375" style="135" customWidth="1"/>
    <col min="15615" max="15615" width="12.75" style="135" customWidth="1"/>
    <col min="15616" max="15616" width="13.875" style="135" customWidth="1"/>
    <col min="15617" max="15617" width="14.375" style="135" customWidth="1"/>
    <col min="15618" max="15618" width="12.75" style="135" customWidth="1"/>
    <col min="15619" max="15621" width="7.375" style="135" customWidth="1"/>
    <col min="15622" max="15622" width="10.75" style="135" customWidth="1"/>
    <col min="15623" max="15855" width="9.125" style="135"/>
    <col min="15856" max="15856" width="6.625" style="135" customWidth="1"/>
    <col min="15857" max="15857" width="11.375" style="135" customWidth="1"/>
    <col min="15858" max="15858" width="6.875" style="135" customWidth="1"/>
    <col min="15859" max="15859" width="16.375" style="135" customWidth="1"/>
    <col min="15860" max="15860" width="14.125" style="135" customWidth="1"/>
    <col min="15861" max="15861" width="5.375" style="135" customWidth="1"/>
    <col min="15862" max="15862" width="44.875" style="135" customWidth="1"/>
    <col min="15863" max="15863" width="7.25" style="135" customWidth="1"/>
    <col min="15864" max="15864" width="6.375" style="135" customWidth="1"/>
    <col min="15865" max="15865" width="11.875" style="135" customWidth="1"/>
    <col min="15866" max="15866" width="14.625" style="135" customWidth="1"/>
    <col min="15867" max="15867" width="14.375" style="135" customWidth="1"/>
    <col min="15868" max="15868" width="12.75" style="135" customWidth="1"/>
    <col min="15869" max="15869" width="13.875" style="135" customWidth="1"/>
    <col min="15870" max="15870" width="14.375" style="135" customWidth="1"/>
    <col min="15871" max="15871" width="12.75" style="135" customWidth="1"/>
    <col min="15872" max="15872" width="13.875" style="135" customWidth="1"/>
    <col min="15873" max="15873" width="14.375" style="135" customWidth="1"/>
    <col min="15874" max="15874" width="12.75" style="135" customWidth="1"/>
    <col min="15875" max="15877" width="7.375" style="135" customWidth="1"/>
    <col min="15878" max="15878" width="10.75" style="135" customWidth="1"/>
    <col min="15879" max="16111" width="9.125" style="135"/>
    <col min="16112" max="16112" width="6.625" style="135" customWidth="1"/>
    <col min="16113" max="16113" width="11.375" style="135" customWidth="1"/>
    <col min="16114" max="16114" width="6.875" style="135" customWidth="1"/>
    <col min="16115" max="16115" width="16.375" style="135" customWidth="1"/>
    <col min="16116" max="16116" width="14.125" style="135" customWidth="1"/>
    <col min="16117" max="16117" width="5.375" style="135" customWidth="1"/>
    <col min="16118" max="16118" width="44.875" style="135" customWidth="1"/>
    <col min="16119" max="16119" width="7.25" style="135" customWidth="1"/>
    <col min="16120" max="16120" width="6.375" style="135" customWidth="1"/>
    <col min="16121" max="16121" width="11.875" style="135" customWidth="1"/>
    <col min="16122" max="16122" width="14.625" style="135" customWidth="1"/>
    <col min="16123" max="16123" width="14.375" style="135" customWidth="1"/>
    <col min="16124" max="16124" width="12.75" style="135" customWidth="1"/>
    <col min="16125" max="16125" width="13.875" style="135" customWidth="1"/>
    <col min="16126" max="16126" width="14.375" style="135" customWidth="1"/>
    <col min="16127" max="16127" width="12.75" style="135" customWidth="1"/>
    <col min="16128" max="16128" width="13.875" style="135" customWidth="1"/>
    <col min="16129" max="16129" width="14.375" style="135" customWidth="1"/>
    <col min="16130" max="16130" width="12.75" style="135" customWidth="1"/>
    <col min="16131" max="16133" width="7.375" style="135" customWidth="1"/>
    <col min="16134" max="16134" width="10.75" style="135" customWidth="1"/>
    <col min="16135" max="16384" width="9.125" style="135"/>
  </cols>
  <sheetData>
    <row r="1" spans="1:19" x14ac:dyDescent="0.35">
      <c r="A1" s="306" t="s">
        <v>601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131" t="s">
        <v>602</v>
      </c>
      <c r="N1" s="132"/>
      <c r="O1" s="132"/>
      <c r="P1" s="132"/>
    </row>
    <row r="2" spans="1:19" ht="24" customHeight="1" x14ac:dyDescent="0.35">
      <c r="A2" s="307" t="s">
        <v>2360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136"/>
      <c r="N2" s="137"/>
      <c r="O2" s="137"/>
      <c r="P2" s="137"/>
    </row>
    <row r="3" spans="1:19" s="138" customFormat="1" ht="36.75" customHeight="1" x14ac:dyDescent="0.2">
      <c r="A3" s="314" t="s">
        <v>65</v>
      </c>
      <c r="B3" s="314" t="s">
        <v>163</v>
      </c>
      <c r="C3" s="314" t="s">
        <v>164</v>
      </c>
      <c r="D3" s="314" t="s">
        <v>165</v>
      </c>
      <c r="E3" s="314" t="s">
        <v>77</v>
      </c>
      <c r="F3" s="314" t="s">
        <v>166</v>
      </c>
      <c r="G3" s="314" t="s">
        <v>167</v>
      </c>
      <c r="H3" s="326" t="s">
        <v>168</v>
      </c>
      <c r="I3" s="314" t="s">
        <v>169</v>
      </c>
      <c r="J3" s="323" t="s">
        <v>170</v>
      </c>
      <c r="K3" s="324" t="s">
        <v>171</v>
      </c>
      <c r="L3" s="316" t="s">
        <v>597</v>
      </c>
      <c r="M3" s="316" t="s">
        <v>10</v>
      </c>
      <c r="N3" s="319" t="s">
        <v>172</v>
      </c>
      <c r="O3" s="320"/>
      <c r="P3" s="321"/>
      <c r="Q3" s="322" t="s">
        <v>11</v>
      </c>
      <c r="R3" s="318" t="s">
        <v>600</v>
      </c>
      <c r="S3" s="302"/>
    </row>
    <row r="4" spans="1:19" s="138" customFormat="1" ht="63" x14ac:dyDescent="0.2">
      <c r="A4" s="315"/>
      <c r="B4" s="315"/>
      <c r="C4" s="315"/>
      <c r="D4" s="315"/>
      <c r="E4" s="315"/>
      <c r="F4" s="315"/>
      <c r="G4" s="315"/>
      <c r="H4" s="327"/>
      <c r="I4" s="315"/>
      <c r="J4" s="323"/>
      <c r="K4" s="325"/>
      <c r="L4" s="317"/>
      <c r="M4" s="317"/>
      <c r="N4" s="139" t="s">
        <v>173</v>
      </c>
      <c r="O4" s="139" t="s">
        <v>174</v>
      </c>
      <c r="P4" s="139" t="s">
        <v>67</v>
      </c>
      <c r="Q4" s="322"/>
      <c r="R4" s="318"/>
      <c r="S4" s="302"/>
    </row>
    <row r="5" spans="1:19" x14ac:dyDescent="0.35">
      <c r="A5" s="140">
        <v>1</v>
      </c>
      <c r="B5" s="141" t="s">
        <v>59</v>
      </c>
      <c r="C5" s="141" t="s">
        <v>175</v>
      </c>
      <c r="D5" s="141" t="s">
        <v>1424</v>
      </c>
      <c r="E5" s="141" t="s">
        <v>176</v>
      </c>
      <c r="F5" s="141" t="s">
        <v>177</v>
      </c>
      <c r="G5" s="141" t="s">
        <v>178</v>
      </c>
      <c r="H5" s="142"/>
      <c r="I5" s="140"/>
      <c r="J5" s="143"/>
      <c r="K5" s="144"/>
      <c r="L5" s="145"/>
      <c r="M5" s="145"/>
      <c r="N5" s="141"/>
      <c r="O5" s="141"/>
      <c r="P5" s="141"/>
    </row>
    <row r="6" spans="1:19" x14ac:dyDescent="0.35">
      <c r="A6" s="140">
        <v>2</v>
      </c>
      <c r="B6" s="141" t="s">
        <v>59</v>
      </c>
      <c r="C6" s="141" t="s">
        <v>179</v>
      </c>
      <c r="D6" s="141" t="s">
        <v>1424</v>
      </c>
      <c r="E6" s="141" t="s">
        <v>176</v>
      </c>
      <c r="F6" s="141" t="s">
        <v>180</v>
      </c>
      <c r="G6" s="141" t="s">
        <v>181</v>
      </c>
      <c r="H6" s="142">
        <v>9017</v>
      </c>
      <c r="I6" s="140">
        <v>5</v>
      </c>
      <c r="J6" s="143">
        <f>บึงกาฬ!F10</f>
        <v>937938.55</v>
      </c>
      <c r="K6" s="144">
        <f>บึงกาฬ!AN10</f>
        <v>1060702.1300000001</v>
      </c>
      <c r="L6" s="145">
        <f>บึงกาฬ!AO10</f>
        <v>4342375.9700000007</v>
      </c>
      <c r="M6" s="145">
        <f>บึงกาฬ!AP10</f>
        <v>3684221.47</v>
      </c>
      <c r="N6" s="141"/>
      <c r="O6" s="141"/>
      <c r="P6" s="141"/>
      <c r="Q6" s="133">
        <f>L6-M6</f>
        <v>658154.50000000047</v>
      </c>
      <c r="R6" s="134">
        <f>L6/H6</f>
        <v>481.57657424864152</v>
      </c>
    </row>
    <row r="7" spans="1:19" x14ac:dyDescent="0.35">
      <c r="A7" s="140">
        <v>3</v>
      </c>
      <c r="B7" s="141" t="s">
        <v>59</v>
      </c>
      <c r="C7" s="141" t="s">
        <v>182</v>
      </c>
      <c r="D7" s="141" t="s">
        <v>1424</v>
      </c>
      <c r="E7" s="141" t="s">
        <v>176</v>
      </c>
      <c r="F7" s="141" t="s">
        <v>180</v>
      </c>
      <c r="G7" s="141" t="s">
        <v>183</v>
      </c>
      <c r="H7" s="142">
        <v>4386</v>
      </c>
      <c r="I7" s="140">
        <v>3</v>
      </c>
      <c r="J7" s="143">
        <f>บึงกาฬ!F11</f>
        <v>777456.98</v>
      </c>
      <c r="K7" s="144">
        <f>บึงกาฬ!AN11</f>
        <v>808639.48</v>
      </c>
      <c r="L7" s="145">
        <f>บึงกาฬ!AO11</f>
        <v>2404777.7599999998</v>
      </c>
      <c r="M7" s="145">
        <f>บึงกาฬ!AP11</f>
        <v>2096411.14</v>
      </c>
      <c r="N7" s="141"/>
      <c r="O7" s="141"/>
      <c r="P7" s="141"/>
      <c r="Q7" s="133">
        <f t="shared" ref="Q7:Q70" si="0">L7-M7</f>
        <v>308366.61999999988</v>
      </c>
      <c r="R7" s="134">
        <f t="shared" ref="R7:R70" si="1">L7/H7</f>
        <v>548.284943000456</v>
      </c>
    </row>
    <row r="8" spans="1:19" x14ac:dyDescent="0.35">
      <c r="A8" s="140">
        <v>4</v>
      </c>
      <c r="B8" s="141" t="s">
        <v>59</v>
      </c>
      <c r="C8" s="141" t="s">
        <v>184</v>
      </c>
      <c r="D8" s="141" t="s">
        <v>1424</v>
      </c>
      <c r="E8" s="141" t="s">
        <v>176</v>
      </c>
      <c r="F8" s="141" t="s">
        <v>180</v>
      </c>
      <c r="G8" s="141" t="s">
        <v>185</v>
      </c>
      <c r="H8" s="142">
        <v>3088</v>
      </c>
      <c r="I8" s="140">
        <v>3</v>
      </c>
      <c r="J8" s="143">
        <f>บึงกาฬ!F12</f>
        <v>666959.85</v>
      </c>
      <c r="K8" s="144">
        <f>บึงกาฬ!AN12</f>
        <v>302071.75</v>
      </c>
      <c r="L8" s="145">
        <f>บึงกาฬ!AO12</f>
        <v>3110265.35</v>
      </c>
      <c r="M8" s="145">
        <f>บึงกาฬ!AP12</f>
        <v>3259513.87</v>
      </c>
      <c r="N8" s="141"/>
      <c r="O8" s="141"/>
      <c r="P8" s="141"/>
      <c r="Q8" s="133">
        <f t="shared" si="0"/>
        <v>-149248.52000000002</v>
      </c>
      <c r="R8" s="134">
        <f t="shared" si="1"/>
        <v>1007.2102817357513</v>
      </c>
    </row>
    <row r="9" spans="1:19" x14ac:dyDescent="0.35">
      <c r="A9" s="140">
        <v>5</v>
      </c>
      <c r="B9" s="141" t="s">
        <v>59</v>
      </c>
      <c r="C9" s="141" t="s">
        <v>186</v>
      </c>
      <c r="D9" s="141" t="s">
        <v>1424</v>
      </c>
      <c r="E9" s="141" t="s">
        <v>176</v>
      </c>
      <c r="F9" s="141" t="s">
        <v>180</v>
      </c>
      <c r="G9" s="141" t="s">
        <v>187</v>
      </c>
      <c r="H9" s="142">
        <v>2345</v>
      </c>
      <c r="I9" s="140">
        <v>2</v>
      </c>
      <c r="J9" s="143">
        <f>บึงกาฬ!F13</f>
        <v>975952.21</v>
      </c>
      <c r="K9" s="144">
        <f>บึงกาฬ!AN13</f>
        <v>623519.92999999993</v>
      </c>
      <c r="L9" s="145">
        <f>บึงกาฬ!AO13</f>
        <v>2051104.24</v>
      </c>
      <c r="M9" s="145">
        <f>บึงกาฬ!AP13</f>
        <v>1909233.3499999999</v>
      </c>
      <c r="N9" s="141"/>
      <c r="O9" s="141"/>
      <c r="P9" s="141"/>
      <c r="Q9" s="133">
        <f t="shared" si="0"/>
        <v>141870.89000000013</v>
      </c>
      <c r="R9" s="134">
        <f t="shared" si="1"/>
        <v>874.67131769722812</v>
      </c>
    </row>
    <row r="10" spans="1:19" x14ac:dyDescent="0.35">
      <c r="A10" s="140">
        <v>6</v>
      </c>
      <c r="B10" s="141" t="s">
        <v>59</v>
      </c>
      <c r="C10" s="141" t="s">
        <v>188</v>
      </c>
      <c r="D10" s="141" t="s">
        <v>1424</v>
      </c>
      <c r="E10" s="141" t="s">
        <v>176</v>
      </c>
      <c r="F10" s="141" t="s">
        <v>180</v>
      </c>
      <c r="G10" s="141" t="s">
        <v>189</v>
      </c>
      <c r="H10" s="142">
        <v>6935</v>
      </c>
      <c r="I10" s="140">
        <v>5</v>
      </c>
      <c r="J10" s="143">
        <f>บึงกาฬ!F14</f>
        <v>841081.7</v>
      </c>
      <c r="K10" s="144">
        <f>บึงกาฬ!AN14</f>
        <v>387319.1</v>
      </c>
      <c r="L10" s="145">
        <f>บึงกาฬ!AO14</f>
        <v>3225128.3800000004</v>
      </c>
      <c r="M10" s="145">
        <f>บึงกาฬ!AP14</f>
        <v>2962450.11</v>
      </c>
      <c r="N10" s="141"/>
      <c r="O10" s="141"/>
      <c r="P10" s="141"/>
      <c r="Q10" s="133">
        <f t="shared" si="0"/>
        <v>262678.27000000048</v>
      </c>
      <c r="R10" s="134">
        <f t="shared" si="1"/>
        <v>465.05095602018753</v>
      </c>
    </row>
    <row r="11" spans="1:19" x14ac:dyDescent="0.35">
      <c r="A11" s="140">
        <v>7</v>
      </c>
      <c r="B11" s="141" t="s">
        <v>59</v>
      </c>
      <c r="C11" s="141" t="s">
        <v>190</v>
      </c>
      <c r="D11" s="141" t="s">
        <v>1424</v>
      </c>
      <c r="E11" s="141" t="s">
        <v>176</v>
      </c>
      <c r="F11" s="141" t="s">
        <v>180</v>
      </c>
      <c r="G11" s="141" t="s">
        <v>191</v>
      </c>
      <c r="H11" s="142">
        <v>5524</v>
      </c>
      <c r="I11" s="140">
        <v>4</v>
      </c>
      <c r="J11" s="143">
        <f>บึงกาฬ!F15</f>
        <v>650034.13</v>
      </c>
      <c r="K11" s="144">
        <f>บึงกาฬ!AN15</f>
        <v>618355.48999999976</v>
      </c>
      <c r="L11" s="145">
        <f>บึงกาฬ!AO15</f>
        <v>2576552.38</v>
      </c>
      <c r="M11" s="145">
        <f>บึงกาฬ!AP15</f>
        <v>2604153.0500000003</v>
      </c>
      <c r="N11" s="141"/>
      <c r="O11" s="141"/>
      <c r="P11" s="141"/>
      <c r="Q11" s="133">
        <f t="shared" si="0"/>
        <v>-27600.670000000391</v>
      </c>
      <c r="R11" s="134">
        <f t="shared" si="1"/>
        <v>466.42874366401156</v>
      </c>
    </row>
    <row r="12" spans="1:19" x14ac:dyDescent="0.35">
      <c r="A12" s="140">
        <v>8</v>
      </c>
      <c r="B12" s="141" t="s">
        <v>59</v>
      </c>
      <c r="C12" s="141" t="s">
        <v>192</v>
      </c>
      <c r="D12" s="141" t="s">
        <v>1424</v>
      </c>
      <c r="E12" s="141" t="s">
        <v>176</v>
      </c>
      <c r="F12" s="141" t="s">
        <v>180</v>
      </c>
      <c r="G12" s="141" t="s">
        <v>193</v>
      </c>
      <c r="H12" s="142">
        <v>5657</v>
      </c>
      <c r="I12" s="140">
        <v>4</v>
      </c>
      <c r="J12" s="143">
        <f>บึงกาฬ!F16</f>
        <v>449367.85</v>
      </c>
      <c r="K12" s="144">
        <f>บึงกาฬ!AN16</f>
        <v>717594.9</v>
      </c>
      <c r="L12" s="145">
        <f>บึงกาฬ!AO16</f>
        <v>2420497.92</v>
      </c>
      <c r="M12" s="145">
        <f>บึงกาฬ!AP16</f>
        <v>2094225.33</v>
      </c>
      <c r="N12" s="141"/>
      <c r="O12" s="141"/>
      <c r="P12" s="141"/>
      <c r="Q12" s="133">
        <f t="shared" si="0"/>
        <v>326272.58999999985</v>
      </c>
      <c r="R12" s="134">
        <f t="shared" si="1"/>
        <v>427.87659890401272</v>
      </c>
    </row>
    <row r="13" spans="1:19" x14ac:dyDescent="0.35">
      <c r="A13" s="140">
        <v>9</v>
      </c>
      <c r="B13" s="141" t="s">
        <v>59</v>
      </c>
      <c r="C13" s="141" t="s">
        <v>194</v>
      </c>
      <c r="D13" s="141" t="s">
        <v>1424</v>
      </c>
      <c r="E13" s="141" t="s">
        <v>176</v>
      </c>
      <c r="F13" s="141" t="s">
        <v>180</v>
      </c>
      <c r="G13" s="141" t="s">
        <v>195</v>
      </c>
      <c r="H13" s="142">
        <v>4057</v>
      </c>
      <c r="I13" s="140">
        <v>3</v>
      </c>
      <c r="J13" s="143">
        <f>บึงกาฬ!F17</f>
        <v>944240.53</v>
      </c>
      <c r="K13" s="144">
        <f>บึงกาฬ!AN17</f>
        <v>1041376.4900000001</v>
      </c>
      <c r="L13" s="145">
        <f>บึงกาฬ!AO17</f>
        <v>3138856.23</v>
      </c>
      <c r="M13" s="145">
        <f>บึงกาฬ!AP17</f>
        <v>1848573.57</v>
      </c>
      <c r="N13" s="141"/>
      <c r="O13" s="141"/>
      <c r="P13" s="141"/>
      <c r="Q13" s="133">
        <f t="shared" si="0"/>
        <v>1290282.6599999999</v>
      </c>
      <c r="R13" s="134">
        <f t="shared" si="1"/>
        <v>773.6889894010352</v>
      </c>
    </row>
    <row r="14" spans="1:19" x14ac:dyDescent="0.35">
      <c r="A14" s="140">
        <v>10</v>
      </c>
      <c r="B14" s="141" t="s">
        <v>59</v>
      </c>
      <c r="C14" s="141" t="s">
        <v>196</v>
      </c>
      <c r="D14" s="141" t="s">
        <v>1424</v>
      </c>
      <c r="E14" s="141" t="s">
        <v>176</v>
      </c>
      <c r="F14" s="141" t="s">
        <v>180</v>
      </c>
      <c r="G14" s="141" t="s">
        <v>197</v>
      </c>
      <c r="H14" s="142">
        <v>2737</v>
      </c>
      <c r="I14" s="140">
        <v>2</v>
      </c>
      <c r="J14" s="143">
        <f>บึงกาฬ!F18</f>
        <v>545275.35</v>
      </c>
      <c r="K14" s="144">
        <f>บึงกาฬ!AN18</f>
        <v>526281.77</v>
      </c>
      <c r="L14" s="145">
        <f>บึงกาฬ!AO18</f>
        <v>1866273.67</v>
      </c>
      <c r="M14" s="145">
        <f>บึงกาฬ!AP18</f>
        <v>1900125.8199999998</v>
      </c>
      <c r="N14" s="141"/>
      <c r="O14" s="141"/>
      <c r="P14" s="141"/>
      <c r="Q14" s="133">
        <f t="shared" si="0"/>
        <v>-33852.149999999907</v>
      </c>
      <c r="R14" s="134">
        <f t="shared" si="1"/>
        <v>681.868348556814</v>
      </c>
    </row>
    <row r="15" spans="1:19" x14ac:dyDescent="0.35">
      <c r="A15" s="140">
        <v>11</v>
      </c>
      <c r="B15" s="141" t="s">
        <v>59</v>
      </c>
      <c r="C15" s="141" t="s">
        <v>198</v>
      </c>
      <c r="D15" s="141" t="s">
        <v>1424</v>
      </c>
      <c r="E15" s="141" t="s">
        <v>176</v>
      </c>
      <c r="F15" s="141" t="s">
        <v>180</v>
      </c>
      <c r="G15" s="141" t="s">
        <v>199</v>
      </c>
      <c r="H15" s="142">
        <v>4167</v>
      </c>
      <c r="I15" s="140">
        <v>3</v>
      </c>
      <c r="J15" s="143">
        <f>บึงกาฬ!F19</f>
        <v>662421.31000000006</v>
      </c>
      <c r="K15" s="144">
        <f>บึงกาฬ!AN19</f>
        <v>975267.58000000007</v>
      </c>
      <c r="L15" s="145">
        <f>บึงกาฬ!AO19</f>
        <v>2627111.69</v>
      </c>
      <c r="M15" s="145">
        <f>บึงกาฬ!AP19</f>
        <v>1875896.96</v>
      </c>
      <c r="N15" s="141"/>
      <c r="O15" s="141"/>
      <c r="P15" s="141"/>
      <c r="Q15" s="133">
        <f t="shared" si="0"/>
        <v>751214.73</v>
      </c>
      <c r="R15" s="134">
        <f t="shared" si="1"/>
        <v>630.45636909047278</v>
      </c>
    </row>
    <row r="16" spans="1:19" x14ac:dyDescent="0.35">
      <c r="A16" s="140">
        <v>12</v>
      </c>
      <c r="B16" s="141" t="s">
        <v>59</v>
      </c>
      <c r="C16" s="141" t="s">
        <v>200</v>
      </c>
      <c r="D16" s="141" t="s">
        <v>1424</v>
      </c>
      <c r="E16" s="141" t="s">
        <v>176</v>
      </c>
      <c r="F16" s="141" t="s">
        <v>180</v>
      </c>
      <c r="G16" s="141" t="s">
        <v>201</v>
      </c>
      <c r="H16" s="142">
        <v>7036</v>
      </c>
      <c r="I16" s="140">
        <v>5</v>
      </c>
      <c r="J16" s="143">
        <f>บึงกาฬ!F20</f>
        <v>814461.93</v>
      </c>
      <c r="K16" s="144">
        <f>บึงกาฬ!AN20</f>
        <v>666737.78</v>
      </c>
      <c r="L16" s="145">
        <f>บึงกาฬ!AO20</f>
        <v>3695206.55</v>
      </c>
      <c r="M16" s="145">
        <f>บึงกาฬ!AP20</f>
        <v>3311200.71</v>
      </c>
      <c r="N16" s="141"/>
      <c r="O16" s="141"/>
      <c r="P16" s="141"/>
      <c r="Q16" s="133">
        <f t="shared" si="0"/>
        <v>384005.83999999985</v>
      </c>
      <c r="R16" s="134">
        <f t="shared" si="1"/>
        <v>525.1856949971575</v>
      </c>
    </row>
    <row r="17" spans="1:18" x14ac:dyDescent="0.35">
      <c r="A17" s="140">
        <v>13</v>
      </c>
      <c r="B17" s="141" t="s">
        <v>59</v>
      </c>
      <c r="C17" s="141" t="s">
        <v>202</v>
      </c>
      <c r="D17" s="141" t="s">
        <v>1424</v>
      </c>
      <c r="E17" s="141" t="s">
        <v>176</v>
      </c>
      <c r="F17" s="141" t="s">
        <v>180</v>
      </c>
      <c r="G17" s="141" t="s">
        <v>203</v>
      </c>
      <c r="H17" s="142">
        <v>4248</v>
      </c>
      <c r="I17" s="140">
        <v>3</v>
      </c>
      <c r="J17" s="143">
        <f>บึงกาฬ!F21</f>
        <v>589601.44999999995</v>
      </c>
      <c r="K17" s="144">
        <f>บึงกาฬ!AN21</f>
        <v>836483.97</v>
      </c>
      <c r="L17" s="145">
        <f>บึงกาฬ!AO21</f>
        <v>2244702.31</v>
      </c>
      <c r="M17" s="145">
        <f>บึงกาฬ!AP21</f>
        <v>1922541.14</v>
      </c>
      <c r="N17" s="141"/>
      <c r="O17" s="141"/>
      <c r="P17" s="141"/>
      <c r="Q17" s="133">
        <f t="shared" si="0"/>
        <v>322161.17000000016</v>
      </c>
      <c r="R17" s="134">
        <f t="shared" si="1"/>
        <v>528.41391478342746</v>
      </c>
    </row>
    <row r="18" spans="1:18" x14ac:dyDescent="0.35">
      <c r="A18" s="140">
        <v>14</v>
      </c>
      <c r="B18" s="141" t="s">
        <v>59</v>
      </c>
      <c r="C18" s="141" t="s">
        <v>204</v>
      </c>
      <c r="D18" s="141" t="s">
        <v>1424</v>
      </c>
      <c r="E18" s="141" t="s">
        <v>176</v>
      </c>
      <c r="F18" s="141" t="s">
        <v>180</v>
      </c>
      <c r="G18" s="141" t="s">
        <v>205</v>
      </c>
      <c r="H18" s="142">
        <v>4016</v>
      </c>
      <c r="I18" s="140">
        <v>3</v>
      </c>
      <c r="J18" s="143">
        <f>บึงกาฬ!F22</f>
        <v>1318679.21</v>
      </c>
      <c r="K18" s="144">
        <f>บึงกาฬ!AN22</f>
        <v>1249377.96</v>
      </c>
      <c r="L18" s="145">
        <f>บึงกาฬ!AO22</f>
        <v>2263774.46</v>
      </c>
      <c r="M18" s="145">
        <f>บึงกาฬ!AP22</f>
        <v>2154775.85</v>
      </c>
      <c r="N18" s="141"/>
      <c r="O18" s="141"/>
      <c r="P18" s="141"/>
      <c r="Q18" s="133">
        <f t="shared" si="0"/>
        <v>108998.60999999987</v>
      </c>
      <c r="R18" s="134">
        <f t="shared" si="1"/>
        <v>563.68885956175302</v>
      </c>
    </row>
    <row r="19" spans="1:18" x14ac:dyDescent="0.35">
      <c r="A19" s="140">
        <v>15</v>
      </c>
      <c r="B19" s="141" t="s">
        <v>59</v>
      </c>
      <c r="C19" s="141" t="s">
        <v>206</v>
      </c>
      <c r="D19" s="141" t="s">
        <v>1424</v>
      </c>
      <c r="E19" s="141" t="s">
        <v>176</v>
      </c>
      <c r="F19" s="141" t="s">
        <v>180</v>
      </c>
      <c r="G19" s="141" t="s">
        <v>207</v>
      </c>
      <c r="H19" s="142">
        <v>1202</v>
      </c>
      <c r="I19" s="140">
        <v>1</v>
      </c>
      <c r="J19" s="143">
        <f>บึงกาฬ!F23</f>
        <v>387428.61</v>
      </c>
      <c r="K19" s="144">
        <f>บึงกาฬ!AN23</f>
        <v>317648.66000000003</v>
      </c>
      <c r="L19" s="145">
        <f>บึงกาฬ!AO23</f>
        <v>1776705.9</v>
      </c>
      <c r="M19" s="145">
        <f>บึงกาฬ!AP23</f>
        <v>1587526.7500000002</v>
      </c>
      <c r="N19" s="141"/>
      <c r="O19" s="141"/>
      <c r="P19" s="141"/>
      <c r="Q19" s="133">
        <f t="shared" si="0"/>
        <v>189179.14999999967</v>
      </c>
      <c r="R19" s="134">
        <f t="shared" si="1"/>
        <v>1478.1247088186356</v>
      </c>
    </row>
    <row r="20" spans="1:18" s="152" customFormat="1" x14ac:dyDescent="0.35">
      <c r="A20" s="146">
        <v>1</v>
      </c>
      <c r="B20" s="147" t="s">
        <v>59</v>
      </c>
      <c r="C20" s="147"/>
      <c r="D20" s="147"/>
      <c r="E20" s="147" t="s">
        <v>77</v>
      </c>
      <c r="F20" s="147"/>
      <c r="G20" s="147" t="s">
        <v>208</v>
      </c>
      <c r="H20" s="148">
        <f>SUM(H5:H19)</f>
        <v>64415</v>
      </c>
      <c r="I20" s="146"/>
      <c r="J20" s="149">
        <f>SUM(J5:J19)</f>
        <v>10560899.659999996</v>
      </c>
      <c r="K20" s="149">
        <f>SUM(K5:K19)</f>
        <v>10131376.990000002</v>
      </c>
      <c r="L20" s="149">
        <f t="shared" ref="L20" si="2">SUM(L5:L19)</f>
        <v>37743332.810000002</v>
      </c>
      <c r="M20" s="149">
        <f>SUM(M5:M19)</f>
        <v>33210849.120000005</v>
      </c>
      <c r="N20" s="147">
        <v>14</v>
      </c>
      <c r="O20" s="147">
        <v>14</v>
      </c>
      <c r="P20" s="147">
        <f>N20-O20</f>
        <v>0</v>
      </c>
      <c r="Q20" s="150">
        <f t="shared" si="0"/>
        <v>4532483.6899999976</v>
      </c>
      <c r="R20" s="151">
        <f>L20/H20</f>
        <v>585.94011969261817</v>
      </c>
    </row>
    <row r="21" spans="1:18" x14ac:dyDescent="0.35">
      <c r="A21" s="140">
        <v>1</v>
      </c>
      <c r="B21" s="141" t="s">
        <v>59</v>
      </c>
      <c r="C21" s="141" t="s">
        <v>179</v>
      </c>
      <c r="D21" s="141" t="s">
        <v>94</v>
      </c>
      <c r="E21" s="141" t="s">
        <v>209</v>
      </c>
      <c r="F21" s="141" t="s">
        <v>210</v>
      </c>
      <c r="G21" s="141" t="s">
        <v>211</v>
      </c>
      <c r="H21" s="142"/>
      <c r="I21" s="140"/>
      <c r="J21" s="143"/>
      <c r="K21" s="144"/>
      <c r="L21" s="145"/>
      <c r="M21" s="145"/>
      <c r="N21" s="141"/>
      <c r="O21" s="141"/>
      <c r="P21" s="141"/>
    </row>
    <row r="22" spans="1:18" x14ac:dyDescent="0.35">
      <c r="A22" s="140">
        <v>2</v>
      </c>
      <c r="B22" s="141" t="s">
        <v>59</v>
      </c>
      <c r="C22" s="141" t="s">
        <v>182</v>
      </c>
      <c r="D22" s="141" t="s">
        <v>94</v>
      </c>
      <c r="E22" s="141" t="s">
        <v>209</v>
      </c>
      <c r="F22" s="141" t="s">
        <v>180</v>
      </c>
      <c r="G22" s="141" t="s">
        <v>212</v>
      </c>
      <c r="H22" s="142">
        <v>6244</v>
      </c>
      <c r="I22" s="140">
        <v>5</v>
      </c>
      <c r="J22" s="143">
        <f>บึงกาฬ!F24</f>
        <v>869583.86</v>
      </c>
      <c r="K22" s="144">
        <f>บึงกาฬ!AN24</f>
        <v>-1801380.8599999999</v>
      </c>
      <c r="L22" s="145">
        <f>บึงกาฬ!AO24</f>
        <v>3779877.2600000002</v>
      </c>
      <c r="M22" s="145">
        <f>บึงกาฬ!AP24</f>
        <v>3557388.81</v>
      </c>
      <c r="N22" s="141"/>
      <c r="O22" s="141"/>
      <c r="P22" s="141"/>
      <c r="Q22" s="133">
        <f t="shared" si="0"/>
        <v>222488.45000000019</v>
      </c>
      <c r="R22" s="134">
        <f t="shared" si="1"/>
        <v>605.36150864830245</v>
      </c>
    </row>
    <row r="23" spans="1:18" x14ac:dyDescent="0.35">
      <c r="A23" s="140">
        <v>3</v>
      </c>
      <c r="B23" s="141" t="s">
        <v>59</v>
      </c>
      <c r="C23" s="141" t="s">
        <v>184</v>
      </c>
      <c r="D23" s="141" t="s">
        <v>94</v>
      </c>
      <c r="E23" s="141" t="s">
        <v>209</v>
      </c>
      <c r="F23" s="141" t="s">
        <v>180</v>
      </c>
      <c r="G23" s="141" t="s">
        <v>213</v>
      </c>
      <c r="H23" s="142">
        <v>4760</v>
      </c>
      <c r="I23" s="140">
        <v>4</v>
      </c>
      <c r="J23" s="143">
        <f>บึงกาฬ!F25</f>
        <v>453747.97</v>
      </c>
      <c r="K23" s="144">
        <f>บึงกาฬ!AN25</f>
        <v>474621.01999999996</v>
      </c>
      <c r="L23" s="145">
        <f>บึงกาฬ!AO25</f>
        <v>2275126.2000000002</v>
      </c>
      <c r="M23" s="145">
        <f>บึงกาฬ!AP25</f>
        <v>2004604.3299999998</v>
      </c>
      <c r="N23" s="141"/>
      <c r="O23" s="141"/>
      <c r="P23" s="141"/>
      <c r="Q23" s="133">
        <f t="shared" si="0"/>
        <v>270521.87000000034</v>
      </c>
      <c r="R23" s="134">
        <f t="shared" si="1"/>
        <v>477.96768907563029</v>
      </c>
    </row>
    <row r="24" spans="1:18" x14ac:dyDescent="0.35">
      <c r="A24" s="140">
        <v>4</v>
      </c>
      <c r="B24" s="141" t="s">
        <v>59</v>
      </c>
      <c r="C24" s="141" t="s">
        <v>186</v>
      </c>
      <c r="D24" s="141" t="s">
        <v>94</v>
      </c>
      <c r="E24" s="141" t="s">
        <v>209</v>
      </c>
      <c r="F24" s="141" t="s">
        <v>180</v>
      </c>
      <c r="G24" s="141" t="s">
        <v>214</v>
      </c>
      <c r="H24" s="142">
        <v>3665</v>
      </c>
      <c r="I24" s="140">
        <v>3</v>
      </c>
      <c r="J24" s="143">
        <f>บึงกาฬ!F26</f>
        <v>348243.88</v>
      </c>
      <c r="K24" s="144">
        <f>บึงกาฬ!AN26</f>
        <v>586590.68000000005</v>
      </c>
      <c r="L24" s="145">
        <f>บึงกาฬ!AO26</f>
        <v>1944826.65</v>
      </c>
      <c r="M24" s="145">
        <f>บึงกาฬ!AP26</f>
        <v>1659301.11</v>
      </c>
      <c r="N24" s="141"/>
      <c r="O24" s="141"/>
      <c r="P24" s="141"/>
      <c r="Q24" s="133">
        <f t="shared" si="0"/>
        <v>285525.5399999998</v>
      </c>
      <c r="R24" s="134">
        <f t="shared" si="1"/>
        <v>530.64847203274212</v>
      </c>
    </row>
    <row r="25" spans="1:18" x14ac:dyDescent="0.35">
      <c r="A25" s="140">
        <v>5</v>
      </c>
      <c r="B25" s="141" t="s">
        <v>59</v>
      </c>
      <c r="C25" s="141" t="s">
        <v>188</v>
      </c>
      <c r="D25" s="141" t="s">
        <v>94</v>
      </c>
      <c r="E25" s="141" t="s">
        <v>209</v>
      </c>
      <c r="F25" s="141" t="s">
        <v>180</v>
      </c>
      <c r="G25" s="141" t="s">
        <v>215</v>
      </c>
      <c r="H25" s="142">
        <v>4355</v>
      </c>
      <c r="I25" s="140">
        <v>3</v>
      </c>
      <c r="J25" s="143">
        <f>บึงกาฬ!F27</f>
        <v>796179.95</v>
      </c>
      <c r="K25" s="144">
        <f>บึงกาฬ!AN27</f>
        <v>918697.09</v>
      </c>
      <c r="L25" s="145">
        <f>บึงกาฬ!AO27</f>
        <v>2287496.6800000002</v>
      </c>
      <c r="M25" s="145">
        <f>บึงกาฬ!AP27</f>
        <v>2131622.52</v>
      </c>
      <c r="N25" s="141"/>
      <c r="O25" s="141"/>
      <c r="P25" s="141"/>
      <c r="Q25" s="133">
        <f t="shared" si="0"/>
        <v>155874.16000000015</v>
      </c>
      <c r="R25" s="134">
        <f t="shared" si="1"/>
        <v>525.25756142365105</v>
      </c>
    </row>
    <row r="26" spans="1:18" x14ac:dyDescent="0.35">
      <c r="A26" s="140">
        <v>6</v>
      </c>
      <c r="B26" s="141" t="s">
        <v>59</v>
      </c>
      <c r="C26" s="141" t="s">
        <v>190</v>
      </c>
      <c r="D26" s="141" t="s">
        <v>94</v>
      </c>
      <c r="E26" s="141" t="s">
        <v>209</v>
      </c>
      <c r="F26" s="141" t="s">
        <v>180</v>
      </c>
      <c r="G26" s="141" t="s">
        <v>216</v>
      </c>
      <c r="H26" s="142">
        <v>2703</v>
      </c>
      <c r="I26" s="140">
        <v>2</v>
      </c>
      <c r="J26" s="143">
        <f>บึงกาฬ!F28</f>
        <v>77379532.700000003</v>
      </c>
      <c r="K26" s="144">
        <f>บึงกาฬ!AN28</f>
        <v>82102622.230000019</v>
      </c>
      <c r="L26" s="145">
        <f>บึงกาฬ!AO28</f>
        <v>89719011.010000005</v>
      </c>
      <c r="M26" s="145">
        <f>บึงกาฬ!AP28</f>
        <v>66605564.909999996</v>
      </c>
      <c r="N26" s="141"/>
      <c r="O26" s="141"/>
      <c r="P26" s="141"/>
      <c r="Q26" s="133">
        <f t="shared" si="0"/>
        <v>23113446.100000009</v>
      </c>
      <c r="R26" s="134">
        <f t="shared" si="1"/>
        <v>33192.382911579727</v>
      </c>
    </row>
    <row r="27" spans="1:18" x14ac:dyDescent="0.35">
      <c r="A27" s="140">
        <v>7</v>
      </c>
      <c r="B27" s="141" t="s">
        <v>59</v>
      </c>
      <c r="C27" s="141" t="s">
        <v>192</v>
      </c>
      <c r="D27" s="141" t="s">
        <v>94</v>
      </c>
      <c r="E27" s="141" t="s">
        <v>209</v>
      </c>
      <c r="F27" s="141" t="s">
        <v>180</v>
      </c>
      <c r="G27" s="141" t="s">
        <v>217</v>
      </c>
      <c r="H27" s="142">
        <v>3283</v>
      </c>
      <c r="I27" s="140">
        <v>3</v>
      </c>
      <c r="J27" s="143">
        <f>บึงกาฬ!F29</f>
        <v>378481.57</v>
      </c>
      <c r="K27" s="144">
        <f>บึงกาฬ!AN29</f>
        <v>-1317190.0299999998</v>
      </c>
      <c r="L27" s="145">
        <f>บึงกาฬ!AO29</f>
        <v>1547596.8399999999</v>
      </c>
      <c r="M27" s="145">
        <f>บึงกาฬ!AP29</f>
        <v>2115194.87</v>
      </c>
      <c r="N27" s="141"/>
      <c r="O27" s="141"/>
      <c r="P27" s="141"/>
      <c r="Q27" s="133">
        <f t="shared" si="0"/>
        <v>-567598.03000000026</v>
      </c>
      <c r="R27" s="134">
        <f t="shared" si="1"/>
        <v>471.39714894913186</v>
      </c>
    </row>
    <row r="28" spans="1:18" x14ac:dyDescent="0.35">
      <c r="A28" s="140">
        <v>8</v>
      </c>
      <c r="B28" s="141" t="s">
        <v>59</v>
      </c>
      <c r="C28" s="141" t="s">
        <v>194</v>
      </c>
      <c r="D28" s="141" t="s">
        <v>94</v>
      </c>
      <c r="E28" s="141" t="s">
        <v>209</v>
      </c>
      <c r="F28" s="141" t="s">
        <v>180</v>
      </c>
      <c r="G28" s="141" t="s">
        <v>218</v>
      </c>
      <c r="H28" s="142">
        <v>1804</v>
      </c>
      <c r="I28" s="140">
        <v>2</v>
      </c>
      <c r="J28" s="143">
        <f>บึงกาฬ!F30</f>
        <v>366632.1</v>
      </c>
      <c r="K28" s="144">
        <f>บึงกาฬ!AN30</f>
        <v>315279.07999999996</v>
      </c>
      <c r="L28" s="145">
        <f>บึงกาฬ!AO30</f>
        <v>1330411.01</v>
      </c>
      <c r="M28" s="145">
        <f>บึงกาฬ!AP30</f>
        <v>1003097.35</v>
      </c>
      <c r="N28" s="141"/>
      <c r="O28" s="141"/>
      <c r="P28" s="141"/>
      <c r="Q28" s="133">
        <f t="shared" si="0"/>
        <v>327313.66000000003</v>
      </c>
      <c r="R28" s="134">
        <f t="shared" si="1"/>
        <v>737.47838691796005</v>
      </c>
    </row>
    <row r="29" spans="1:18" x14ac:dyDescent="0.35">
      <c r="A29" s="140">
        <v>9</v>
      </c>
      <c r="B29" s="141" t="s">
        <v>59</v>
      </c>
      <c r="C29" s="141" t="s">
        <v>196</v>
      </c>
      <c r="D29" s="141" t="s">
        <v>94</v>
      </c>
      <c r="E29" s="141" t="s">
        <v>209</v>
      </c>
      <c r="F29" s="141" t="s">
        <v>180</v>
      </c>
      <c r="G29" s="141" t="s">
        <v>219</v>
      </c>
      <c r="H29" s="142">
        <v>2904</v>
      </c>
      <c r="I29" s="140">
        <v>2</v>
      </c>
      <c r="J29" s="143">
        <f>บึงกาฬ!F31</f>
        <v>154686.01</v>
      </c>
      <c r="K29" s="144">
        <f>บึงกาฬ!AN31</f>
        <v>-410751.43999999994</v>
      </c>
      <c r="L29" s="145">
        <f>บึงกาฬ!AO31</f>
        <v>2158479.96</v>
      </c>
      <c r="M29" s="145">
        <f>บึงกาฬ!AP31</f>
        <v>2387498.3199999998</v>
      </c>
      <c r="N29" s="141"/>
      <c r="O29" s="141"/>
      <c r="P29" s="141"/>
      <c r="Q29" s="133">
        <f t="shared" si="0"/>
        <v>-229018.35999999987</v>
      </c>
      <c r="R29" s="134">
        <f t="shared" si="1"/>
        <v>743.27822314049581</v>
      </c>
    </row>
    <row r="30" spans="1:18" x14ac:dyDescent="0.35">
      <c r="A30" s="140">
        <v>10</v>
      </c>
      <c r="B30" s="141" t="s">
        <v>59</v>
      </c>
      <c r="C30" s="141" t="s">
        <v>179</v>
      </c>
      <c r="D30" s="141" t="s">
        <v>94</v>
      </c>
      <c r="E30" s="141" t="s">
        <v>209</v>
      </c>
      <c r="F30" s="141" t="s">
        <v>180</v>
      </c>
      <c r="G30" s="141" t="s">
        <v>220</v>
      </c>
      <c r="H30" s="142">
        <v>6953</v>
      </c>
      <c r="I30" s="140">
        <v>5</v>
      </c>
      <c r="J30" s="143">
        <f>บึงกาฬ!F32</f>
        <v>794038.35</v>
      </c>
      <c r="K30" s="144">
        <f>บึงกาฬ!AN32</f>
        <v>447839.35</v>
      </c>
      <c r="L30" s="145">
        <f>บึงกาฬ!AO32</f>
        <v>2859307.58</v>
      </c>
      <c r="M30" s="145">
        <f>บึงกาฬ!AP32</f>
        <v>2507046.5099999998</v>
      </c>
      <c r="N30" s="141"/>
      <c r="O30" s="141"/>
      <c r="P30" s="141"/>
      <c r="Q30" s="133">
        <f t="shared" si="0"/>
        <v>352261.0700000003</v>
      </c>
      <c r="R30" s="134">
        <f t="shared" si="1"/>
        <v>411.23365166115349</v>
      </c>
    </row>
    <row r="31" spans="1:18" x14ac:dyDescent="0.35">
      <c r="A31" s="140">
        <v>11</v>
      </c>
      <c r="B31" s="141" t="s">
        <v>59</v>
      </c>
      <c r="C31" s="141" t="s">
        <v>179</v>
      </c>
      <c r="D31" s="141" t="s">
        <v>94</v>
      </c>
      <c r="E31" s="141" t="s">
        <v>209</v>
      </c>
      <c r="F31" s="141" t="s">
        <v>180</v>
      </c>
      <c r="G31" s="141" t="s">
        <v>221</v>
      </c>
      <c r="H31" s="142">
        <v>5358</v>
      </c>
      <c r="I31" s="140">
        <v>4</v>
      </c>
      <c r="J31" s="143">
        <f>บึงกาฬ!F33</f>
        <v>443527.67999999999</v>
      </c>
      <c r="K31" s="144">
        <f>บึงกาฬ!AN33</f>
        <v>489090.16</v>
      </c>
      <c r="L31" s="145">
        <f>บึงกาฬ!AO33</f>
        <v>2646207.16</v>
      </c>
      <c r="M31" s="145">
        <f>บึงกาฬ!AP33</f>
        <v>2316845.4699999997</v>
      </c>
      <c r="N31" s="141"/>
      <c r="O31" s="141"/>
      <c r="P31" s="141"/>
      <c r="Q31" s="133">
        <f t="shared" si="0"/>
        <v>329361.69000000041</v>
      </c>
      <c r="R31" s="134">
        <f t="shared" si="1"/>
        <v>493.87964912280705</v>
      </c>
    </row>
    <row r="32" spans="1:18" x14ac:dyDescent="0.35">
      <c r="A32" s="140">
        <v>12</v>
      </c>
      <c r="B32" s="141" t="s">
        <v>59</v>
      </c>
      <c r="C32" s="141" t="s">
        <v>179</v>
      </c>
      <c r="D32" s="141" t="s">
        <v>94</v>
      </c>
      <c r="E32" s="141" t="s">
        <v>209</v>
      </c>
      <c r="F32" s="141" t="s">
        <v>180</v>
      </c>
      <c r="G32" s="141" t="s">
        <v>222</v>
      </c>
      <c r="H32" s="142">
        <v>1450</v>
      </c>
      <c r="I32" s="140">
        <v>1</v>
      </c>
      <c r="J32" s="143">
        <f>บึงกาฬ!F34</f>
        <v>422084.63</v>
      </c>
      <c r="K32" s="144">
        <f>บึงกาฬ!AN34</f>
        <v>495506.52</v>
      </c>
      <c r="L32" s="145">
        <f>บึงกาฬ!AO34</f>
        <v>1746826.01</v>
      </c>
      <c r="M32" s="145">
        <f>บึงกาฬ!AP34</f>
        <v>1638284.26</v>
      </c>
      <c r="N32" s="141"/>
      <c r="O32" s="141"/>
      <c r="P32" s="141"/>
      <c r="Q32" s="133">
        <f t="shared" si="0"/>
        <v>108541.75</v>
      </c>
      <c r="R32" s="134">
        <f t="shared" si="1"/>
        <v>1204.7075931034483</v>
      </c>
    </row>
    <row r="33" spans="1:18" x14ac:dyDescent="0.35">
      <c r="A33" s="140">
        <v>13</v>
      </c>
      <c r="B33" s="141" t="s">
        <v>59</v>
      </c>
      <c r="C33" s="141" t="s">
        <v>179</v>
      </c>
      <c r="D33" s="141" t="s">
        <v>94</v>
      </c>
      <c r="E33" s="141" t="s">
        <v>209</v>
      </c>
      <c r="F33" s="141" t="s">
        <v>180</v>
      </c>
      <c r="G33" s="141" t="s">
        <v>223</v>
      </c>
      <c r="H33" s="142">
        <v>1590</v>
      </c>
      <c r="I33" s="140">
        <v>2</v>
      </c>
      <c r="J33" s="143">
        <f>บึงกาฬ!F35</f>
        <v>269461.65000000002</v>
      </c>
      <c r="K33" s="144">
        <f>บึงกาฬ!AN35</f>
        <v>291272.59000000003</v>
      </c>
      <c r="L33" s="145">
        <f>บึงกาฬ!AO35</f>
        <v>1416647.29</v>
      </c>
      <c r="M33" s="145">
        <f>บึงกาฬ!AP35</f>
        <v>1218320.76</v>
      </c>
      <c r="N33" s="141"/>
      <c r="O33" s="141"/>
      <c r="P33" s="141"/>
      <c r="Q33" s="133">
        <f t="shared" si="0"/>
        <v>198326.53000000003</v>
      </c>
      <c r="R33" s="134">
        <f t="shared" si="1"/>
        <v>890.97313836477986</v>
      </c>
    </row>
    <row r="34" spans="1:18" s="152" customFormat="1" x14ac:dyDescent="0.35">
      <c r="A34" s="146">
        <v>2</v>
      </c>
      <c r="B34" s="147" t="s">
        <v>59</v>
      </c>
      <c r="C34" s="147"/>
      <c r="D34" s="147"/>
      <c r="E34" s="147" t="s">
        <v>77</v>
      </c>
      <c r="F34" s="147"/>
      <c r="G34" s="147" t="s">
        <v>224</v>
      </c>
      <c r="H34" s="153">
        <f>SUM(H22:H33)</f>
        <v>45069</v>
      </c>
      <c r="I34" s="146"/>
      <c r="J34" s="149">
        <f>SUM(J21:J33)</f>
        <v>82676200.349999994</v>
      </c>
      <c r="K34" s="149">
        <f t="shared" ref="K34:M34" si="3">SUM(K21:K33)</f>
        <v>82592196.390000015</v>
      </c>
      <c r="L34" s="149">
        <f t="shared" si="3"/>
        <v>113711813.65000002</v>
      </c>
      <c r="M34" s="149">
        <f t="shared" si="3"/>
        <v>89144769.219999999</v>
      </c>
      <c r="N34" s="147">
        <v>12</v>
      </c>
      <c r="O34" s="147">
        <v>12</v>
      </c>
      <c r="P34" s="147">
        <f>N34-O34</f>
        <v>0</v>
      </c>
      <c r="Q34" s="150">
        <f t="shared" si="0"/>
        <v>24567044.430000022</v>
      </c>
      <c r="R34" s="151">
        <f>L34/H34</f>
        <v>2523.0604994563896</v>
      </c>
    </row>
    <row r="35" spans="1:18" x14ac:dyDescent="0.35">
      <c r="A35" s="140">
        <v>1</v>
      </c>
      <c r="B35" s="141" t="s">
        <v>59</v>
      </c>
      <c r="C35" s="141" t="s">
        <v>182</v>
      </c>
      <c r="D35" s="141" t="s">
        <v>87</v>
      </c>
      <c r="E35" s="141" t="s">
        <v>225</v>
      </c>
      <c r="F35" s="141" t="s">
        <v>210</v>
      </c>
      <c r="G35" s="141" t="s">
        <v>226</v>
      </c>
      <c r="H35" s="142"/>
      <c r="I35" s="140"/>
      <c r="J35" s="143"/>
      <c r="K35" s="144"/>
      <c r="L35" s="145"/>
      <c r="M35" s="145"/>
      <c r="N35" s="141"/>
      <c r="O35" s="141"/>
      <c r="P35" s="141"/>
    </row>
    <row r="36" spans="1:18" x14ac:dyDescent="0.35">
      <c r="A36" s="140">
        <v>2</v>
      </c>
      <c r="B36" s="141" t="s">
        <v>59</v>
      </c>
      <c r="C36" s="141" t="s">
        <v>182</v>
      </c>
      <c r="D36" s="141" t="s">
        <v>87</v>
      </c>
      <c r="E36" s="141" t="s">
        <v>225</v>
      </c>
      <c r="F36" s="141" t="s">
        <v>180</v>
      </c>
      <c r="G36" s="141" t="s">
        <v>227</v>
      </c>
      <c r="H36" s="142">
        <v>6255</v>
      </c>
      <c r="I36" s="140">
        <v>5</v>
      </c>
      <c r="J36" s="143">
        <f>บึงกาฬ!F36</f>
        <v>1345533.66</v>
      </c>
      <c r="K36" s="144">
        <f>บึงกาฬ!AN36</f>
        <v>1364475.66</v>
      </c>
      <c r="L36" s="145">
        <f>บึงกาฬ!AO36</f>
        <v>2461620.8199999998</v>
      </c>
      <c r="M36" s="145">
        <f>บึงกาฬ!AP36</f>
        <v>2545024.3000000003</v>
      </c>
      <c r="N36" s="141"/>
      <c r="O36" s="141"/>
      <c r="P36" s="141"/>
      <c r="Q36" s="133">
        <f t="shared" si="0"/>
        <v>-83403.480000000447</v>
      </c>
      <c r="R36" s="134">
        <f t="shared" si="1"/>
        <v>393.54449560351713</v>
      </c>
    </row>
    <row r="37" spans="1:18" x14ac:dyDescent="0.35">
      <c r="A37" s="140">
        <v>3</v>
      </c>
      <c r="B37" s="141" t="s">
        <v>59</v>
      </c>
      <c r="C37" s="141" t="s">
        <v>182</v>
      </c>
      <c r="D37" s="141" t="s">
        <v>87</v>
      </c>
      <c r="E37" s="141" t="s">
        <v>225</v>
      </c>
      <c r="F37" s="141" t="s">
        <v>180</v>
      </c>
      <c r="G37" s="141" t="s">
        <v>228</v>
      </c>
      <c r="H37" s="142">
        <v>4295</v>
      </c>
      <c r="I37" s="140">
        <v>3</v>
      </c>
      <c r="J37" s="143">
        <f>บึงกาฬ!F37</f>
        <v>800988.35</v>
      </c>
      <c r="K37" s="144">
        <f>บึงกาฬ!AN37</f>
        <v>850090.12</v>
      </c>
      <c r="L37" s="145">
        <f>บึงกาฬ!AO37</f>
        <v>987948.12</v>
      </c>
      <c r="M37" s="145">
        <f>บึงกาฬ!AP37</f>
        <v>1581325.52</v>
      </c>
      <c r="N37" s="141"/>
      <c r="O37" s="141"/>
      <c r="P37" s="141"/>
      <c r="Q37" s="133">
        <f t="shared" si="0"/>
        <v>-593377.4</v>
      </c>
      <c r="R37" s="134">
        <f t="shared" si="1"/>
        <v>230.02284516880093</v>
      </c>
    </row>
    <row r="38" spans="1:18" x14ac:dyDescent="0.35">
      <c r="A38" s="140">
        <v>4</v>
      </c>
      <c r="B38" s="141" t="s">
        <v>59</v>
      </c>
      <c r="C38" s="141" t="s">
        <v>182</v>
      </c>
      <c r="D38" s="141" t="s">
        <v>87</v>
      </c>
      <c r="E38" s="141" t="s">
        <v>225</v>
      </c>
      <c r="F38" s="141" t="s">
        <v>180</v>
      </c>
      <c r="G38" s="141" t="s">
        <v>1421</v>
      </c>
      <c r="H38" s="142">
        <v>5791</v>
      </c>
      <c r="I38" s="140">
        <v>4</v>
      </c>
      <c r="J38" s="143">
        <f>บึงกาฬ!F38</f>
        <v>161916.89000000001</v>
      </c>
      <c r="K38" s="144">
        <f>บึงกาฬ!AN38</f>
        <v>-225365.95999999996</v>
      </c>
      <c r="L38" s="145">
        <f>บึงกาฬ!AO38</f>
        <v>1382969.1</v>
      </c>
      <c r="M38" s="145">
        <f>บึงกาฬ!AP38</f>
        <v>2020444.25</v>
      </c>
      <c r="N38" s="141"/>
      <c r="O38" s="141"/>
      <c r="P38" s="141"/>
      <c r="Q38" s="133">
        <f t="shared" si="0"/>
        <v>-637475.14999999991</v>
      </c>
      <c r="R38" s="134">
        <f t="shared" si="1"/>
        <v>238.81352098083235</v>
      </c>
    </row>
    <row r="39" spans="1:18" x14ac:dyDescent="0.35">
      <c r="A39" s="140">
        <v>5</v>
      </c>
      <c r="B39" s="141" t="s">
        <v>59</v>
      </c>
      <c r="C39" s="141" t="s">
        <v>182</v>
      </c>
      <c r="D39" s="141" t="s">
        <v>87</v>
      </c>
      <c r="E39" s="141" t="s">
        <v>225</v>
      </c>
      <c r="F39" s="141" t="s">
        <v>180</v>
      </c>
      <c r="G39" s="141" t="s">
        <v>230</v>
      </c>
      <c r="H39" s="142">
        <v>2483</v>
      </c>
      <c r="I39" s="140">
        <v>2</v>
      </c>
      <c r="J39" s="143">
        <f>บึงกาฬ!F39</f>
        <v>579438.14</v>
      </c>
      <c r="K39" s="144">
        <f>บึงกาฬ!AN39</f>
        <v>503973.28999999992</v>
      </c>
      <c r="L39" s="145">
        <f>บึงกาฬ!AO39</f>
        <v>1188276.79</v>
      </c>
      <c r="M39" s="145">
        <f>บึงกาฬ!AP39</f>
        <v>1356798.79</v>
      </c>
      <c r="N39" s="141"/>
      <c r="O39" s="141"/>
      <c r="P39" s="141"/>
      <c r="Q39" s="133">
        <f t="shared" si="0"/>
        <v>-168522</v>
      </c>
      <c r="R39" s="134">
        <f t="shared" si="1"/>
        <v>478.56495771244465</v>
      </c>
    </row>
    <row r="40" spans="1:18" x14ac:dyDescent="0.35">
      <c r="A40" s="140">
        <v>6</v>
      </c>
      <c r="B40" s="141" t="s">
        <v>59</v>
      </c>
      <c r="C40" s="141" t="s">
        <v>182</v>
      </c>
      <c r="D40" s="141" t="s">
        <v>87</v>
      </c>
      <c r="E40" s="141" t="s">
        <v>225</v>
      </c>
      <c r="F40" s="141" t="s">
        <v>180</v>
      </c>
      <c r="G40" s="141" t="s">
        <v>231</v>
      </c>
      <c r="H40" s="142">
        <v>2151</v>
      </c>
      <c r="I40" s="140">
        <v>2</v>
      </c>
      <c r="J40" s="143">
        <f>บึงกาฬ!F40</f>
        <v>470173.96</v>
      </c>
      <c r="K40" s="144">
        <f>บึงกาฬ!AN40</f>
        <v>390147.80000000005</v>
      </c>
      <c r="L40" s="145">
        <f>บึงกาฬ!AO40</f>
        <v>1558865.9199999999</v>
      </c>
      <c r="M40" s="145">
        <f>บึงกาฬ!AP40</f>
        <v>1598657.37</v>
      </c>
      <c r="N40" s="141"/>
      <c r="O40" s="141"/>
      <c r="P40" s="141"/>
      <c r="Q40" s="133">
        <f t="shared" si="0"/>
        <v>-39791.450000000186</v>
      </c>
      <c r="R40" s="134">
        <f t="shared" si="1"/>
        <v>724.71683867968386</v>
      </c>
    </row>
    <row r="41" spans="1:18" x14ac:dyDescent="0.35">
      <c r="A41" s="140">
        <v>7</v>
      </c>
      <c r="B41" s="141" t="s">
        <v>59</v>
      </c>
      <c r="C41" s="141" t="s">
        <v>182</v>
      </c>
      <c r="D41" s="141" t="s">
        <v>87</v>
      </c>
      <c r="E41" s="141" t="s">
        <v>225</v>
      </c>
      <c r="F41" s="141" t="s">
        <v>180</v>
      </c>
      <c r="G41" s="141" t="s">
        <v>232</v>
      </c>
      <c r="H41" s="142">
        <v>2636</v>
      </c>
      <c r="I41" s="140">
        <v>2</v>
      </c>
      <c r="J41" s="143">
        <f>บึงกาฬ!F41</f>
        <v>426514.41</v>
      </c>
      <c r="K41" s="144">
        <f>บึงกาฬ!AN41</f>
        <v>277030.36</v>
      </c>
      <c r="L41" s="145">
        <f>บึงกาฬ!AO41</f>
        <v>1083888.78</v>
      </c>
      <c r="M41" s="145">
        <f>บึงกาฬ!AP41</f>
        <v>1292855.0899999999</v>
      </c>
      <c r="N41" s="141"/>
      <c r="O41" s="141"/>
      <c r="P41" s="141"/>
      <c r="Q41" s="133">
        <f t="shared" si="0"/>
        <v>-208966.30999999982</v>
      </c>
      <c r="R41" s="134">
        <f t="shared" si="1"/>
        <v>411.18694233687404</v>
      </c>
    </row>
    <row r="42" spans="1:18" x14ac:dyDescent="0.35">
      <c r="A42" s="140">
        <v>8</v>
      </c>
      <c r="B42" s="141" t="s">
        <v>59</v>
      </c>
      <c r="C42" s="141" t="s">
        <v>182</v>
      </c>
      <c r="D42" s="141" t="s">
        <v>87</v>
      </c>
      <c r="E42" s="141" t="s">
        <v>225</v>
      </c>
      <c r="F42" s="141" t="s">
        <v>180</v>
      </c>
      <c r="G42" s="141" t="s">
        <v>233</v>
      </c>
      <c r="H42" s="142">
        <v>4545</v>
      </c>
      <c r="I42" s="140">
        <v>4</v>
      </c>
      <c r="J42" s="143">
        <f>บึงกาฬ!F42</f>
        <v>652965.53</v>
      </c>
      <c r="K42" s="144">
        <f>บึงกาฬ!AN42</f>
        <v>555267.62</v>
      </c>
      <c r="L42" s="145">
        <f>บึงกาฬ!AO42</f>
        <v>1505527.72</v>
      </c>
      <c r="M42" s="145">
        <f>บึงกาฬ!AP42</f>
        <v>1932242.0700000003</v>
      </c>
      <c r="N42" s="141"/>
      <c r="O42" s="141"/>
      <c r="P42" s="141"/>
      <c r="Q42" s="133">
        <f t="shared" si="0"/>
        <v>-426714.35000000033</v>
      </c>
      <c r="R42" s="134">
        <f t="shared" si="1"/>
        <v>331.24922332233223</v>
      </c>
    </row>
    <row r="43" spans="1:18" x14ac:dyDescent="0.35">
      <c r="A43" s="140">
        <v>9</v>
      </c>
      <c r="B43" s="141" t="s">
        <v>59</v>
      </c>
      <c r="C43" s="141" t="s">
        <v>182</v>
      </c>
      <c r="D43" s="141" t="s">
        <v>87</v>
      </c>
      <c r="E43" s="141" t="s">
        <v>225</v>
      </c>
      <c r="F43" s="141" t="s">
        <v>180</v>
      </c>
      <c r="G43" s="141" t="s">
        <v>234</v>
      </c>
      <c r="H43" s="142">
        <v>2870</v>
      </c>
      <c r="I43" s="140">
        <v>2</v>
      </c>
      <c r="J43" s="143">
        <f>บึงกาฬ!F43</f>
        <v>694214.25</v>
      </c>
      <c r="K43" s="144">
        <f>บึงกาฬ!AN43</f>
        <v>780837.04</v>
      </c>
      <c r="L43" s="145">
        <f>บึงกาฬ!AO43</f>
        <v>1129273.26</v>
      </c>
      <c r="M43" s="145">
        <f>บึงกาฬ!AP43</f>
        <v>1285844.6000000001</v>
      </c>
      <c r="N43" s="141"/>
      <c r="O43" s="141"/>
      <c r="P43" s="141"/>
      <c r="Q43" s="133">
        <f t="shared" si="0"/>
        <v>-156571.34000000008</v>
      </c>
      <c r="R43" s="134">
        <f t="shared" si="1"/>
        <v>393.47500348432055</v>
      </c>
    </row>
    <row r="44" spans="1:18" x14ac:dyDescent="0.35">
      <c r="A44" s="140">
        <v>10</v>
      </c>
      <c r="B44" s="141" t="s">
        <v>59</v>
      </c>
      <c r="C44" s="141" t="s">
        <v>182</v>
      </c>
      <c r="D44" s="141" t="s">
        <v>87</v>
      </c>
      <c r="E44" s="141" t="s">
        <v>225</v>
      </c>
      <c r="F44" s="141" t="s">
        <v>180</v>
      </c>
      <c r="G44" s="141" t="s">
        <v>235</v>
      </c>
      <c r="H44" s="142">
        <v>3482</v>
      </c>
      <c r="I44" s="140">
        <v>3</v>
      </c>
      <c r="J44" s="143">
        <f>บึงกาฬ!F44</f>
        <v>608925.28</v>
      </c>
      <c r="K44" s="144">
        <f>บึงกาฬ!AN44</f>
        <v>640318.78</v>
      </c>
      <c r="L44" s="145">
        <f>บึงกาฬ!AO44</f>
        <v>1519569.37</v>
      </c>
      <c r="M44" s="145">
        <f>บึงกาฬ!AP44</f>
        <v>1391995.3299999998</v>
      </c>
      <c r="N44" s="141"/>
      <c r="O44" s="141"/>
      <c r="P44" s="141"/>
      <c r="Q44" s="133">
        <f t="shared" si="0"/>
        <v>127574.04000000027</v>
      </c>
      <c r="R44" s="134">
        <f t="shared" si="1"/>
        <v>436.40705628948882</v>
      </c>
    </row>
    <row r="45" spans="1:18" x14ac:dyDescent="0.35">
      <c r="A45" s="140">
        <v>11</v>
      </c>
      <c r="B45" s="141" t="s">
        <v>59</v>
      </c>
      <c r="C45" s="141" t="s">
        <v>182</v>
      </c>
      <c r="D45" s="141" t="s">
        <v>87</v>
      </c>
      <c r="E45" s="141" t="s">
        <v>225</v>
      </c>
      <c r="F45" s="141" t="s">
        <v>180</v>
      </c>
      <c r="G45" s="141" t="s">
        <v>236</v>
      </c>
      <c r="H45" s="142">
        <v>4225</v>
      </c>
      <c r="I45" s="140">
        <v>3</v>
      </c>
      <c r="J45" s="143">
        <f>บึงกาฬ!F45</f>
        <v>46440.77</v>
      </c>
      <c r="K45" s="144">
        <f>บึงกาฬ!AN45</f>
        <v>78680.079999999987</v>
      </c>
      <c r="L45" s="145">
        <f>บึงกาฬ!AO45</f>
        <v>1618442.04</v>
      </c>
      <c r="M45" s="145">
        <f>บึงกาฬ!AP45</f>
        <v>1828757.7799999998</v>
      </c>
      <c r="N45" s="141" t="s">
        <v>237</v>
      </c>
      <c r="O45" s="141"/>
      <c r="P45" s="141"/>
      <c r="Q45" s="133">
        <f t="shared" si="0"/>
        <v>-210315.73999999976</v>
      </c>
      <c r="R45" s="134">
        <f t="shared" si="1"/>
        <v>383.06320473372784</v>
      </c>
    </row>
    <row r="46" spans="1:18" x14ac:dyDescent="0.35">
      <c r="A46" s="140">
        <v>12</v>
      </c>
      <c r="B46" s="141" t="s">
        <v>59</v>
      </c>
      <c r="C46" s="141" t="s">
        <v>182</v>
      </c>
      <c r="D46" s="141" t="s">
        <v>87</v>
      </c>
      <c r="E46" s="141" t="s">
        <v>225</v>
      </c>
      <c r="F46" s="141" t="s">
        <v>180</v>
      </c>
      <c r="G46" s="141" t="s">
        <v>238</v>
      </c>
      <c r="H46" s="142">
        <v>3058</v>
      </c>
      <c r="I46" s="140">
        <v>3</v>
      </c>
      <c r="J46" s="143">
        <f>บึงกาฬ!F46</f>
        <v>165093.82999999999</v>
      </c>
      <c r="K46" s="144">
        <f>บึงกาฬ!AN46</f>
        <v>122591.14</v>
      </c>
      <c r="L46" s="145">
        <f>บึงกาฬ!AO46</f>
        <v>1732224.87</v>
      </c>
      <c r="M46" s="145">
        <f>บึงกาฬ!AP46</f>
        <v>1818988.56</v>
      </c>
      <c r="N46" s="141"/>
      <c r="O46" s="141"/>
      <c r="P46" s="141"/>
      <c r="Q46" s="133">
        <f t="shared" si="0"/>
        <v>-86763.689999999944</v>
      </c>
      <c r="R46" s="134">
        <f t="shared" si="1"/>
        <v>566.45679202092879</v>
      </c>
    </row>
    <row r="47" spans="1:18" s="152" customFormat="1" x14ac:dyDescent="0.35">
      <c r="A47" s="146">
        <v>3</v>
      </c>
      <c r="B47" s="147" t="s">
        <v>59</v>
      </c>
      <c r="C47" s="147"/>
      <c r="D47" s="147"/>
      <c r="E47" s="147" t="s">
        <v>77</v>
      </c>
      <c r="F47" s="147"/>
      <c r="G47" s="147" t="s">
        <v>239</v>
      </c>
      <c r="H47" s="153">
        <f>SUM(H36:H46)</f>
        <v>41791</v>
      </c>
      <c r="I47" s="146"/>
      <c r="J47" s="149">
        <f>SUM(J35:J46)</f>
        <v>5952205.0700000003</v>
      </c>
      <c r="K47" s="149">
        <f t="shared" ref="K47:M47" si="4">SUM(K35:K46)</f>
        <v>5338045.93</v>
      </c>
      <c r="L47" s="149">
        <f t="shared" si="4"/>
        <v>16168606.789999999</v>
      </c>
      <c r="M47" s="149">
        <f t="shared" si="4"/>
        <v>18652933.66</v>
      </c>
      <c r="N47" s="147">
        <v>11</v>
      </c>
      <c r="O47" s="147">
        <v>11</v>
      </c>
      <c r="P47" s="147">
        <f>N47-O47</f>
        <v>0</v>
      </c>
      <c r="Q47" s="150">
        <f t="shared" si="0"/>
        <v>-2484326.870000001</v>
      </c>
      <c r="R47" s="151">
        <f>L47/H47</f>
        <v>386.89207700222534</v>
      </c>
    </row>
    <row r="48" spans="1:18" x14ac:dyDescent="0.35">
      <c r="A48" s="140">
        <v>1</v>
      </c>
      <c r="B48" s="141" t="s">
        <v>59</v>
      </c>
      <c r="C48" s="141" t="s">
        <v>184</v>
      </c>
      <c r="D48" s="141" t="s">
        <v>122</v>
      </c>
      <c r="E48" s="141" t="s">
        <v>240</v>
      </c>
      <c r="F48" s="141" t="s">
        <v>210</v>
      </c>
      <c r="G48" s="141" t="s">
        <v>241</v>
      </c>
      <c r="H48" s="142"/>
      <c r="I48" s="140"/>
      <c r="J48" s="143"/>
      <c r="K48" s="144"/>
      <c r="L48" s="145"/>
      <c r="M48" s="145"/>
      <c r="N48" s="141"/>
      <c r="O48" s="141"/>
      <c r="P48" s="141"/>
    </row>
    <row r="49" spans="1:18" x14ac:dyDescent="0.35">
      <c r="A49" s="140">
        <v>2</v>
      </c>
      <c r="B49" s="141" t="s">
        <v>59</v>
      </c>
      <c r="C49" s="141" t="s">
        <v>184</v>
      </c>
      <c r="D49" s="141" t="s">
        <v>122</v>
      </c>
      <c r="E49" s="141" t="s">
        <v>240</v>
      </c>
      <c r="F49" s="141" t="s">
        <v>180</v>
      </c>
      <c r="G49" s="141" t="s">
        <v>242</v>
      </c>
      <c r="H49" s="142">
        <v>2820</v>
      </c>
      <c r="I49" s="140">
        <v>2</v>
      </c>
      <c r="J49" s="143">
        <f>บึงกาฬ!F47</f>
        <v>357225.21</v>
      </c>
      <c r="K49" s="144">
        <f>บึงกาฬ!AN47</f>
        <v>129081.21000000002</v>
      </c>
      <c r="L49" s="145">
        <f>บึงกาฬ!AO47</f>
        <v>959096.83000000007</v>
      </c>
      <c r="M49" s="145">
        <f>บึงกาฬ!AP47</f>
        <v>1464689.73</v>
      </c>
      <c r="N49" s="141"/>
      <c r="O49" s="141"/>
      <c r="P49" s="141"/>
      <c r="Q49" s="133">
        <f t="shared" si="0"/>
        <v>-505592.89999999991</v>
      </c>
      <c r="R49" s="134">
        <f t="shared" si="1"/>
        <v>340.10525886524823</v>
      </c>
    </row>
    <row r="50" spans="1:18" x14ac:dyDescent="0.35">
      <c r="A50" s="140">
        <v>3</v>
      </c>
      <c r="B50" s="141" t="s">
        <v>59</v>
      </c>
      <c r="C50" s="141" t="s">
        <v>184</v>
      </c>
      <c r="D50" s="141" t="s">
        <v>122</v>
      </c>
      <c r="E50" s="141" t="s">
        <v>240</v>
      </c>
      <c r="F50" s="141" t="s">
        <v>180</v>
      </c>
      <c r="G50" s="141" t="s">
        <v>243</v>
      </c>
      <c r="H50" s="142">
        <v>3895</v>
      </c>
      <c r="I50" s="140">
        <v>3</v>
      </c>
      <c r="J50" s="143">
        <f>บึงกาฬ!F48</f>
        <v>381333.34</v>
      </c>
      <c r="K50" s="144">
        <f>บึงกาฬ!AN48</f>
        <v>-15184</v>
      </c>
      <c r="L50" s="145">
        <f>บึงกาฬ!AO48</f>
        <v>843583.59000000008</v>
      </c>
      <c r="M50" s="145">
        <f>บึงกาฬ!AP48</f>
        <v>1633922.41</v>
      </c>
      <c r="N50" s="141"/>
      <c r="O50" s="141"/>
      <c r="P50" s="141"/>
      <c r="Q50" s="133">
        <f t="shared" si="0"/>
        <v>-790338.81999999983</v>
      </c>
      <c r="R50" s="134">
        <f t="shared" si="1"/>
        <v>216.58115275994868</v>
      </c>
    </row>
    <row r="51" spans="1:18" x14ac:dyDescent="0.35">
      <c r="A51" s="140">
        <v>4</v>
      </c>
      <c r="B51" s="141" t="s">
        <v>59</v>
      </c>
      <c r="C51" s="141" t="s">
        <v>184</v>
      </c>
      <c r="D51" s="141" t="s">
        <v>122</v>
      </c>
      <c r="E51" s="141" t="s">
        <v>240</v>
      </c>
      <c r="F51" s="141" t="s">
        <v>180</v>
      </c>
      <c r="G51" s="141" t="s">
        <v>244</v>
      </c>
      <c r="H51" s="142">
        <v>2041</v>
      </c>
      <c r="I51" s="140">
        <v>2</v>
      </c>
      <c r="J51" s="143">
        <f>บึงกาฬ!F49</f>
        <v>633079.02</v>
      </c>
      <c r="K51" s="144">
        <f>บึงกาฬ!AN49</f>
        <v>433608.66999999993</v>
      </c>
      <c r="L51" s="145">
        <f>บึงกาฬ!AO49</f>
        <v>648841.99</v>
      </c>
      <c r="M51" s="145">
        <f>บึงกาฬ!AP49</f>
        <v>1180087.3500000001</v>
      </c>
      <c r="N51" s="141"/>
      <c r="O51" s="141"/>
      <c r="P51" s="141"/>
      <c r="Q51" s="133">
        <f t="shared" si="0"/>
        <v>-531245.3600000001</v>
      </c>
      <c r="R51" s="134">
        <f t="shared" si="1"/>
        <v>317.90396374326309</v>
      </c>
    </row>
    <row r="52" spans="1:18" s="152" customFormat="1" x14ac:dyDescent="0.35">
      <c r="A52" s="146">
        <v>4</v>
      </c>
      <c r="B52" s="147" t="s">
        <v>59</v>
      </c>
      <c r="C52" s="147"/>
      <c r="D52" s="147"/>
      <c r="E52" s="147" t="s">
        <v>77</v>
      </c>
      <c r="F52" s="147"/>
      <c r="G52" s="147" t="s">
        <v>245</v>
      </c>
      <c r="H52" s="153">
        <f>SUM(H49:H51)</f>
        <v>8756</v>
      </c>
      <c r="I52" s="146"/>
      <c r="J52" s="149">
        <f>SUM(J48:J51)</f>
        <v>1371637.57</v>
      </c>
      <c r="K52" s="149">
        <f t="shared" ref="K52:M52" si="5">SUM(K48:K51)</f>
        <v>547505.87999999989</v>
      </c>
      <c r="L52" s="149">
        <f t="shared" si="5"/>
        <v>2451522.41</v>
      </c>
      <c r="M52" s="149">
        <f t="shared" si="5"/>
        <v>4278699.49</v>
      </c>
      <c r="N52" s="147">
        <v>3</v>
      </c>
      <c r="O52" s="147">
        <v>3</v>
      </c>
      <c r="P52" s="147">
        <f>N52-O52</f>
        <v>0</v>
      </c>
      <c r="Q52" s="150">
        <f t="shared" si="0"/>
        <v>-1827177.08</v>
      </c>
      <c r="R52" s="151">
        <f>L52/H52</f>
        <v>279.98200205573323</v>
      </c>
    </row>
    <row r="53" spans="1:18" x14ac:dyDescent="0.35">
      <c r="A53" s="140">
        <v>1</v>
      </c>
      <c r="B53" s="141" t="s">
        <v>59</v>
      </c>
      <c r="C53" s="141" t="s">
        <v>186</v>
      </c>
      <c r="D53" s="141" t="s">
        <v>108</v>
      </c>
      <c r="E53" s="141" t="s">
        <v>246</v>
      </c>
      <c r="F53" s="141" t="s">
        <v>210</v>
      </c>
      <c r="G53" s="141" t="s">
        <v>247</v>
      </c>
      <c r="H53" s="142"/>
      <c r="I53" s="140"/>
      <c r="J53" s="143"/>
      <c r="K53" s="144"/>
      <c r="L53" s="145"/>
      <c r="M53" s="145"/>
      <c r="N53" s="141"/>
      <c r="O53" s="141"/>
      <c r="P53" s="141"/>
    </row>
    <row r="54" spans="1:18" x14ac:dyDescent="0.35">
      <c r="A54" s="140">
        <v>2</v>
      </c>
      <c r="B54" s="141" t="s">
        <v>59</v>
      </c>
      <c r="C54" s="141" t="s">
        <v>186</v>
      </c>
      <c r="D54" s="141" t="s">
        <v>108</v>
      </c>
      <c r="E54" s="141" t="s">
        <v>246</v>
      </c>
      <c r="F54" s="141" t="s">
        <v>180</v>
      </c>
      <c r="G54" s="141" t="s">
        <v>248</v>
      </c>
      <c r="H54" s="142">
        <v>2880</v>
      </c>
      <c r="I54" s="140">
        <v>2</v>
      </c>
      <c r="J54" s="143">
        <f>บึงกาฬ!F50</f>
        <v>856618.07</v>
      </c>
      <c r="K54" s="144">
        <f>บึงกาฬ!AN50</f>
        <v>524616.79</v>
      </c>
      <c r="L54" s="145">
        <f>บึงกาฬ!AO50</f>
        <v>1924115.26</v>
      </c>
      <c r="M54" s="145">
        <f>บึงกาฬ!AP50</f>
        <v>2081475.0999999999</v>
      </c>
      <c r="N54" s="141"/>
      <c r="O54" s="141"/>
      <c r="P54" s="141"/>
      <c r="Q54" s="133">
        <f t="shared" si="0"/>
        <v>-157359.83999999985</v>
      </c>
      <c r="R54" s="134">
        <f t="shared" si="1"/>
        <v>668.09557638888884</v>
      </c>
    </row>
    <row r="55" spans="1:18" x14ac:dyDescent="0.35">
      <c r="A55" s="140">
        <v>3</v>
      </c>
      <c r="B55" s="141" t="s">
        <v>59</v>
      </c>
      <c r="C55" s="141" t="s">
        <v>186</v>
      </c>
      <c r="D55" s="141" t="s">
        <v>108</v>
      </c>
      <c r="E55" s="141" t="s">
        <v>246</v>
      </c>
      <c r="F55" s="141" t="s">
        <v>180</v>
      </c>
      <c r="G55" s="141" t="s">
        <v>249</v>
      </c>
      <c r="H55" s="142">
        <v>9821</v>
      </c>
      <c r="I55" s="140">
        <v>5</v>
      </c>
      <c r="J55" s="143">
        <f>บึงกาฬ!F51</f>
        <v>2324925.6800000002</v>
      </c>
      <c r="K55" s="144">
        <f>บึงกาฬ!AN51</f>
        <v>2135738.0100000002</v>
      </c>
      <c r="L55" s="145">
        <f>บึงกาฬ!AO51</f>
        <v>4068215.45</v>
      </c>
      <c r="M55" s="145">
        <f>บึงกาฬ!AP51</f>
        <v>3472779.79</v>
      </c>
      <c r="N55" s="141"/>
      <c r="O55" s="141"/>
      <c r="P55" s="141"/>
      <c r="Q55" s="133">
        <f t="shared" si="0"/>
        <v>595435.66000000015</v>
      </c>
      <c r="R55" s="134">
        <f t="shared" si="1"/>
        <v>414.23637613277674</v>
      </c>
    </row>
    <row r="56" spans="1:18" x14ac:dyDescent="0.35">
      <c r="A56" s="140">
        <v>4</v>
      </c>
      <c r="B56" s="141" t="s">
        <v>59</v>
      </c>
      <c r="C56" s="141" t="s">
        <v>186</v>
      </c>
      <c r="D56" s="141" t="s">
        <v>108</v>
      </c>
      <c r="E56" s="141" t="s">
        <v>246</v>
      </c>
      <c r="F56" s="141" t="s">
        <v>180</v>
      </c>
      <c r="G56" s="141" t="s">
        <v>250</v>
      </c>
      <c r="H56" s="142">
        <v>4858</v>
      </c>
      <c r="I56" s="140">
        <v>4</v>
      </c>
      <c r="J56" s="143">
        <f>บึงกาฬ!F52</f>
        <v>919320.77</v>
      </c>
      <c r="K56" s="144">
        <f>บึงกาฬ!AN52</f>
        <v>925816.26</v>
      </c>
      <c r="L56" s="145">
        <f>บึงกาฬ!AO52</f>
        <v>2910522.24</v>
      </c>
      <c r="M56" s="145">
        <f>บึงกาฬ!AP52</f>
        <v>2664412.52</v>
      </c>
      <c r="N56" s="141"/>
      <c r="O56" s="141"/>
      <c r="P56" s="141"/>
      <c r="Q56" s="133">
        <f t="shared" si="0"/>
        <v>246109.7200000002</v>
      </c>
      <c r="R56" s="134">
        <f t="shared" si="1"/>
        <v>599.11944009880619</v>
      </c>
    </row>
    <row r="57" spans="1:18" x14ac:dyDescent="0.35">
      <c r="A57" s="140">
        <v>5</v>
      </c>
      <c r="B57" s="141" t="s">
        <v>59</v>
      </c>
      <c r="C57" s="141" t="s">
        <v>186</v>
      </c>
      <c r="D57" s="141" t="s">
        <v>108</v>
      </c>
      <c r="E57" s="141" t="s">
        <v>246</v>
      </c>
      <c r="F57" s="141" t="s">
        <v>180</v>
      </c>
      <c r="G57" s="141" t="s">
        <v>251</v>
      </c>
      <c r="H57" s="142">
        <v>5652</v>
      </c>
      <c r="I57" s="140">
        <v>4</v>
      </c>
      <c r="J57" s="143">
        <f>บึงกาฬ!F53</f>
        <v>380471.82</v>
      </c>
      <c r="K57" s="144">
        <f>บึงกาฬ!AN53</f>
        <v>49893.099999999977</v>
      </c>
      <c r="L57" s="145">
        <f>บึงกาฬ!AO53</f>
        <v>1870509.52</v>
      </c>
      <c r="M57" s="145">
        <f>บึงกาฬ!AP53</f>
        <v>2230270.6</v>
      </c>
      <c r="N57" s="141"/>
      <c r="O57" s="141"/>
      <c r="P57" s="141"/>
      <c r="Q57" s="133">
        <f t="shared" si="0"/>
        <v>-359761.08000000007</v>
      </c>
      <c r="R57" s="134">
        <f t="shared" si="1"/>
        <v>330.94648266100495</v>
      </c>
    </row>
    <row r="58" spans="1:18" s="152" customFormat="1" x14ac:dyDescent="0.35">
      <c r="A58" s="146">
        <v>5</v>
      </c>
      <c r="B58" s="147" t="s">
        <v>59</v>
      </c>
      <c r="C58" s="147"/>
      <c r="D58" s="147"/>
      <c r="E58" s="147" t="s">
        <v>77</v>
      </c>
      <c r="F58" s="147"/>
      <c r="G58" s="147" t="s">
        <v>252</v>
      </c>
      <c r="H58" s="153">
        <f>SUM(H54:H57)</f>
        <v>23211</v>
      </c>
      <c r="I58" s="146"/>
      <c r="J58" s="149">
        <f>SUM(J53:J57)</f>
        <v>4481336.34</v>
      </c>
      <c r="K58" s="149">
        <f t="shared" ref="K58:M58" si="6">SUM(K53:K57)</f>
        <v>3636064.1600000006</v>
      </c>
      <c r="L58" s="149">
        <f t="shared" si="6"/>
        <v>10773362.469999999</v>
      </c>
      <c r="M58" s="149">
        <f t="shared" si="6"/>
        <v>10448938.01</v>
      </c>
      <c r="N58" s="147">
        <v>4</v>
      </c>
      <c r="O58" s="147">
        <v>4</v>
      </c>
      <c r="P58" s="147">
        <f>N58-O58</f>
        <v>0</v>
      </c>
      <c r="Q58" s="150">
        <f t="shared" si="0"/>
        <v>324424.45999999903</v>
      </c>
      <c r="R58" s="151">
        <f>L58/H58</f>
        <v>464.14900133557359</v>
      </c>
    </row>
    <row r="59" spans="1:18" x14ac:dyDescent="0.35">
      <c r="A59" s="140">
        <v>1</v>
      </c>
      <c r="B59" s="141" t="s">
        <v>59</v>
      </c>
      <c r="C59" s="141" t="s">
        <v>188</v>
      </c>
      <c r="D59" s="141" t="s">
        <v>101</v>
      </c>
      <c r="E59" s="141" t="s">
        <v>253</v>
      </c>
      <c r="F59" s="141" t="s">
        <v>210</v>
      </c>
      <c r="G59" s="141" t="s">
        <v>254</v>
      </c>
      <c r="H59" s="142"/>
      <c r="I59" s="140"/>
      <c r="J59" s="143"/>
      <c r="K59" s="144"/>
      <c r="L59" s="145"/>
      <c r="M59" s="145"/>
      <c r="N59" s="141"/>
      <c r="O59" s="141"/>
      <c r="P59" s="141"/>
    </row>
    <row r="60" spans="1:18" s="160" customFormat="1" x14ac:dyDescent="0.35">
      <c r="A60" s="154">
        <v>2</v>
      </c>
      <c r="B60" s="155" t="s">
        <v>59</v>
      </c>
      <c r="C60" s="155" t="s">
        <v>188</v>
      </c>
      <c r="D60" s="155" t="s">
        <v>101</v>
      </c>
      <c r="E60" s="155" t="s">
        <v>253</v>
      </c>
      <c r="F60" s="155" t="s">
        <v>180</v>
      </c>
      <c r="G60" s="155" t="s">
        <v>255</v>
      </c>
      <c r="H60" s="156">
        <v>2823</v>
      </c>
      <c r="I60" s="154">
        <v>2</v>
      </c>
      <c r="J60" s="145">
        <f>บึงกาฬ!F54</f>
        <v>526663.81999999995</v>
      </c>
      <c r="K60" s="157">
        <f>บึงกาฬ!AN54</f>
        <v>281688.58999999997</v>
      </c>
      <c r="L60" s="145">
        <f>บึงกาฬ!AO54</f>
        <v>2173819.34</v>
      </c>
      <c r="M60" s="145">
        <f>บึงกาฬ!AP54</f>
        <v>2162807.17</v>
      </c>
      <c r="N60" s="155"/>
      <c r="O60" s="155"/>
      <c r="P60" s="155"/>
      <c r="Q60" s="158">
        <f t="shared" si="0"/>
        <v>11012.169999999925</v>
      </c>
      <c r="R60" s="159">
        <f t="shared" si="1"/>
        <v>770.03873184555437</v>
      </c>
    </row>
    <row r="61" spans="1:18" x14ac:dyDescent="0.35">
      <c r="A61" s="140">
        <v>3</v>
      </c>
      <c r="B61" s="141" t="s">
        <v>59</v>
      </c>
      <c r="C61" s="141" t="s">
        <v>188</v>
      </c>
      <c r="D61" s="141" t="s">
        <v>101</v>
      </c>
      <c r="E61" s="141" t="s">
        <v>253</v>
      </c>
      <c r="F61" s="141" t="s">
        <v>180</v>
      </c>
      <c r="G61" s="141" t="s">
        <v>256</v>
      </c>
      <c r="H61" s="142">
        <v>4818</v>
      </c>
      <c r="I61" s="140">
        <v>4</v>
      </c>
      <c r="J61" s="145">
        <f>บึงกาฬ!F55</f>
        <v>2929926.11</v>
      </c>
      <c r="K61" s="157">
        <f>บึงกาฬ!AN55</f>
        <v>606936.4299999997</v>
      </c>
      <c r="L61" s="145">
        <f>บึงกาฬ!AO55</f>
        <v>2609544.29</v>
      </c>
      <c r="M61" s="145">
        <f>บึงกาฬ!AP55</f>
        <v>3953865.2600000002</v>
      </c>
      <c r="N61" s="141"/>
      <c r="O61" s="141"/>
      <c r="P61" s="141"/>
      <c r="Q61" s="133">
        <f t="shared" si="0"/>
        <v>-1344320.9700000002</v>
      </c>
      <c r="R61" s="134">
        <f t="shared" si="1"/>
        <v>541.62397052718973</v>
      </c>
    </row>
    <row r="62" spans="1:18" x14ac:dyDescent="0.35">
      <c r="A62" s="140">
        <v>4</v>
      </c>
      <c r="B62" s="141" t="s">
        <v>59</v>
      </c>
      <c r="C62" s="141" t="s">
        <v>188</v>
      </c>
      <c r="D62" s="141" t="s">
        <v>101</v>
      </c>
      <c r="E62" s="141" t="s">
        <v>253</v>
      </c>
      <c r="F62" s="141" t="s">
        <v>180</v>
      </c>
      <c r="G62" s="141" t="s">
        <v>257</v>
      </c>
      <c r="H62" s="142">
        <v>2500</v>
      </c>
      <c r="I62" s="140">
        <v>2</v>
      </c>
      <c r="J62" s="145">
        <f>บึงกาฬ!F56</f>
        <v>381477.21</v>
      </c>
      <c r="K62" s="157">
        <f>บึงกาฬ!AN56</f>
        <v>254920.04000000004</v>
      </c>
      <c r="L62" s="145">
        <f>บึงกาฬ!AO56</f>
        <v>1584899.67</v>
      </c>
      <c r="M62" s="145">
        <f>บึงกาฬ!AP56</f>
        <v>1756415.36</v>
      </c>
      <c r="N62" s="141"/>
      <c r="O62" s="141"/>
      <c r="P62" s="141"/>
      <c r="Q62" s="133">
        <f t="shared" si="0"/>
        <v>-171515.69000000018</v>
      </c>
      <c r="R62" s="134">
        <f t="shared" si="1"/>
        <v>633.95986799999991</v>
      </c>
    </row>
    <row r="63" spans="1:18" x14ac:dyDescent="0.35">
      <c r="A63" s="140">
        <v>5</v>
      </c>
      <c r="B63" s="141" t="s">
        <v>59</v>
      </c>
      <c r="C63" s="141" t="s">
        <v>188</v>
      </c>
      <c r="D63" s="141" t="s">
        <v>101</v>
      </c>
      <c r="E63" s="141" t="s">
        <v>253</v>
      </c>
      <c r="F63" s="141" t="s">
        <v>180</v>
      </c>
      <c r="G63" s="141" t="s">
        <v>258</v>
      </c>
      <c r="H63" s="142">
        <v>4429</v>
      </c>
      <c r="I63" s="140">
        <v>3</v>
      </c>
      <c r="J63" s="145">
        <f>บึงกาฬ!F57</f>
        <v>551177.09</v>
      </c>
      <c r="K63" s="157">
        <f>บึงกาฬ!AN57</f>
        <v>299018.68999999994</v>
      </c>
      <c r="L63" s="145">
        <f>บึงกาฬ!AO57</f>
        <v>2004197.2</v>
      </c>
      <c r="M63" s="145">
        <f>บึงกาฬ!AP57</f>
        <v>2194178.3699999996</v>
      </c>
      <c r="N63" s="141"/>
      <c r="O63" s="141"/>
      <c r="P63" s="141"/>
      <c r="Q63" s="133">
        <f t="shared" si="0"/>
        <v>-189981.16999999969</v>
      </c>
      <c r="R63" s="134">
        <f t="shared" si="1"/>
        <v>452.51686610973132</v>
      </c>
    </row>
    <row r="64" spans="1:18" x14ac:dyDescent="0.35">
      <c r="A64" s="140">
        <v>6</v>
      </c>
      <c r="B64" s="141" t="s">
        <v>59</v>
      </c>
      <c r="C64" s="141" t="s">
        <v>188</v>
      </c>
      <c r="D64" s="141" t="s">
        <v>101</v>
      </c>
      <c r="E64" s="141" t="s">
        <v>253</v>
      </c>
      <c r="F64" s="141" t="s">
        <v>180</v>
      </c>
      <c r="G64" s="141" t="s">
        <v>259</v>
      </c>
      <c r="H64" s="142">
        <v>3247</v>
      </c>
      <c r="I64" s="140">
        <v>3</v>
      </c>
      <c r="J64" s="145">
        <f>บึงกาฬ!F58</f>
        <v>255273.13</v>
      </c>
      <c r="K64" s="157">
        <f>บึงกาฬ!AN58</f>
        <v>162069.04999999999</v>
      </c>
      <c r="L64" s="145">
        <f>บึงกาฬ!AO58</f>
        <v>1460393.44</v>
      </c>
      <c r="M64" s="145">
        <f>บึงกาฬ!AP58</f>
        <v>1609236.0899999999</v>
      </c>
      <c r="N64" s="141"/>
      <c r="O64" s="141"/>
      <c r="P64" s="141"/>
      <c r="Q64" s="133">
        <f t="shared" si="0"/>
        <v>-148842.64999999991</v>
      </c>
      <c r="R64" s="134">
        <f t="shared" si="1"/>
        <v>449.76699722821064</v>
      </c>
    </row>
    <row r="65" spans="1:18" s="160" customFormat="1" x14ac:dyDescent="0.35">
      <c r="A65" s="154">
        <v>7</v>
      </c>
      <c r="B65" s="155" t="s">
        <v>59</v>
      </c>
      <c r="C65" s="155" t="s">
        <v>188</v>
      </c>
      <c r="D65" s="155" t="s">
        <v>101</v>
      </c>
      <c r="E65" s="155" t="s">
        <v>253</v>
      </c>
      <c r="F65" s="155" t="s">
        <v>180</v>
      </c>
      <c r="G65" s="155" t="s">
        <v>260</v>
      </c>
      <c r="H65" s="156">
        <v>1126</v>
      </c>
      <c r="I65" s="154">
        <v>1</v>
      </c>
      <c r="J65" s="145">
        <f>บึงกาฬ!F59</f>
        <v>182113.45</v>
      </c>
      <c r="K65" s="157">
        <f>บึงกาฬ!AN59</f>
        <v>196427.06</v>
      </c>
      <c r="L65" s="145">
        <f>บึงกาฬ!AO59</f>
        <v>1007075.4</v>
      </c>
      <c r="M65" s="145">
        <f>บึงกาฬ!AP59</f>
        <v>1151030.8400000001</v>
      </c>
      <c r="N65" s="155"/>
      <c r="O65" s="155"/>
      <c r="P65" s="155"/>
      <c r="Q65" s="158">
        <f t="shared" si="0"/>
        <v>-143955.44000000006</v>
      </c>
      <c r="R65" s="159">
        <f t="shared" si="1"/>
        <v>894.38312611012441</v>
      </c>
    </row>
    <row r="66" spans="1:18" s="152" customFormat="1" x14ac:dyDescent="0.35">
      <c r="A66" s="146">
        <v>6</v>
      </c>
      <c r="B66" s="147" t="s">
        <v>59</v>
      </c>
      <c r="C66" s="147"/>
      <c r="D66" s="147"/>
      <c r="E66" s="147" t="s">
        <v>77</v>
      </c>
      <c r="F66" s="147"/>
      <c r="G66" s="147" t="s">
        <v>261</v>
      </c>
      <c r="H66" s="153">
        <f>SUM(H59:H65)</f>
        <v>18943</v>
      </c>
      <c r="I66" s="146"/>
      <c r="J66" s="149">
        <f>SUM(J59:J65)</f>
        <v>4826630.8099999996</v>
      </c>
      <c r="K66" s="149">
        <f t="shared" ref="K66:M66" si="7">SUM(K59:K65)</f>
        <v>1801059.8599999996</v>
      </c>
      <c r="L66" s="149">
        <f t="shared" si="7"/>
        <v>10839929.34</v>
      </c>
      <c r="M66" s="149">
        <f t="shared" si="7"/>
        <v>12827533.09</v>
      </c>
      <c r="N66" s="147">
        <v>6</v>
      </c>
      <c r="O66" s="147">
        <v>6</v>
      </c>
      <c r="P66" s="147">
        <f>N66-O66</f>
        <v>0</v>
      </c>
      <c r="Q66" s="150">
        <f t="shared" si="0"/>
        <v>-1987603.75</v>
      </c>
      <c r="R66" s="151">
        <f>L66/H66</f>
        <v>572.23931478646466</v>
      </c>
    </row>
    <row r="67" spans="1:18" x14ac:dyDescent="0.35">
      <c r="A67" s="140">
        <v>1</v>
      </c>
      <c r="B67" s="141" t="s">
        <v>59</v>
      </c>
      <c r="C67" s="141" t="s">
        <v>190</v>
      </c>
      <c r="D67" s="141" t="s">
        <v>80</v>
      </c>
      <c r="E67" s="141" t="s">
        <v>262</v>
      </c>
      <c r="F67" s="141" t="s">
        <v>210</v>
      </c>
      <c r="G67" s="141" t="s">
        <v>263</v>
      </c>
      <c r="H67" s="142"/>
      <c r="I67" s="140"/>
      <c r="J67" s="143"/>
      <c r="K67" s="144"/>
      <c r="L67" s="145"/>
      <c r="M67" s="145"/>
      <c r="N67" s="141"/>
      <c r="O67" s="141"/>
      <c r="P67" s="141"/>
    </row>
    <row r="68" spans="1:18" x14ac:dyDescent="0.35">
      <c r="A68" s="140">
        <v>2</v>
      </c>
      <c r="B68" s="141" t="s">
        <v>59</v>
      </c>
      <c r="C68" s="141" t="s">
        <v>190</v>
      </c>
      <c r="D68" s="141" t="s">
        <v>80</v>
      </c>
      <c r="E68" s="141" t="s">
        <v>262</v>
      </c>
      <c r="F68" s="141" t="s">
        <v>180</v>
      </c>
      <c r="G68" s="141" t="s">
        <v>1422</v>
      </c>
      <c r="H68" s="142">
        <v>3728</v>
      </c>
      <c r="I68" s="140">
        <v>3</v>
      </c>
      <c r="J68" s="143">
        <f>บึงกาฬ!F60</f>
        <v>530153.18000000005</v>
      </c>
      <c r="K68" s="144">
        <f>บึงกาฬ!AN60</f>
        <v>190996.45000000007</v>
      </c>
      <c r="L68" s="145">
        <f>บึงกาฬ!AO60</f>
        <v>1672450.46</v>
      </c>
      <c r="M68" s="145">
        <f>บึงกาฬ!AP60</f>
        <v>1681704.52</v>
      </c>
      <c r="N68" s="141"/>
      <c r="O68" s="141"/>
      <c r="P68" s="141"/>
      <c r="Q68" s="133">
        <f t="shared" si="0"/>
        <v>-9254.0600000000559</v>
      </c>
      <c r="R68" s="134">
        <f t="shared" si="1"/>
        <v>448.61868562231757</v>
      </c>
    </row>
    <row r="69" spans="1:18" x14ac:dyDescent="0.35">
      <c r="A69" s="140">
        <v>3</v>
      </c>
      <c r="B69" s="141" t="s">
        <v>59</v>
      </c>
      <c r="C69" s="141" t="s">
        <v>190</v>
      </c>
      <c r="D69" s="141" t="s">
        <v>80</v>
      </c>
      <c r="E69" s="141" t="s">
        <v>262</v>
      </c>
      <c r="F69" s="141" t="s">
        <v>180</v>
      </c>
      <c r="G69" s="141" t="s">
        <v>265</v>
      </c>
      <c r="H69" s="142">
        <v>3543</v>
      </c>
      <c r="I69" s="140">
        <v>3</v>
      </c>
      <c r="J69" s="143">
        <f>บึงกาฬ!F61</f>
        <v>1002664.72</v>
      </c>
      <c r="K69" s="144">
        <f>บึงกาฬ!AN61</f>
        <v>1098902.9099999999</v>
      </c>
      <c r="L69" s="145">
        <f>บึงกาฬ!AO61</f>
        <v>2802922.8</v>
      </c>
      <c r="M69" s="145">
        <f>บึงกาฬ!AP61</f>
        <v>2270795.67</v>
      </c>
      <c r="N69" s="141"/>
      <c r="O69" s="141"/>
      <c r="P69" s="141"/>
      <c r="Q69" s="133">
        <f t="shared" si="0"/>
        <v>532127.12999999989</v>
      </c>
      <c r="R69" s="134">
        <f t="shared" si="1"/>
        <v>791.11566469093987</v>
      </c>
    </row>
    <row r="70" spans="1:18" x14ac:dyDescent="0.35">
      <c r="A70" s="140">
        <v>4</v>
      </c>
      <c r="B70" s="141" t="s">
        <v>59</v>
      </c>
      <c r="C70" s="141" t="s">
        <v>190</v>
      </c>
      <c r="D70" s="141" t="s">
        <v>80</v>
      </c>
      <c r="E70" s="141" t="s">
        <v>262</v>
      </c>
      <c r="F70" s="141" t="s">
        <v>180</v>
      </c>
      <c r="G70" s="141" t="s">
        <v>266</v>
      </c>
      <c r="H70" s="142">
        <v>6330</v>
      </c>
      <c r="I70" s="140">
        <v>5</v>
      </c>
      <c r="J70" s="143">
        <f>บึงกาฬ!F62</f>
        <v>879427.18</v>
      </c>
      <c r="K70" s="144">
        <f>บึงกาฬ!AN62</f>
        <v>208996.01</v>
      </c>
      <c r="L70" s="145">
        <f>บึงกาฬ!AO62</f>
        <v>2340426.19</v>
      </c>
      <c r="M70" s="145">
        <f>บึงกาฬ!AP62</f>
        <v>2321802.3000000003</v>
      </c>
      <c r="N70" s="141"/>
      <c r="O70" s="141"/>
      <c r="P70" s="141"/>
      <c r="Q70" s="133">
        <f t="shared" si="0"/>
        <v>18623.889999999665</v>
      </c>
      <c r="R70" s="134">
        <f t="shared" si="1"/>
        <v>369.73557503949445</v>
      </c>
    </row>
    <row r="71" spans="1:18" x14ac:dyDescent="0.35">
      <c r="A71" s="140">
        <v>5</v>
      </c>
      <c r="B71" s="141" t="s">
        <v>59</v>
      </c>
      <c r="C71" s="141" t="s">
        <v>190</v>
      </c>
      <c r="D71" s="141" t="s">
        <v>80</v>
      </c>
      <c r="E71" s="141" t="s">
        <v>262</v>
      </c>
      <c r="F71" s="141" t="s">
        <v>180</v>
      </c>
      <c r="G71" s="141" t="s">
        <v>267</v>
      </c>
      <c r="H71" s="142">
        <v>3421</v>
      </c>
      <c r="I71" s="140">
        <v>3</v>
      </c>
      <c r="J71" s="143">
        <f>บึงกาฬ!F63</f>
        <v>425576.79</v>
      </c>
      <c r="K71" s="144">
        <f>บึงกาฬ!AN63</f>
        <v>332950.83999999997</v>
      </c>
      <c r="L71" s="145">
        <f>บึงกาฬ!AO63</f>
        <v>1260152.2100000002</v>
      </c>
      <c r="M71" s="145">
        <f>บึงกาฬ!AP63</f>
        <v>991169.29</v>
      </c>
      <c r="N71" s="141"/>
      <c r="O71" s="141"/>
      <c r="P71" s="141"/>
      <c r="Q71" s="133">
        <f t="shared" ref="Q71:Q134" si="8">L71-M71</f>
        <v>268982.92000000016</v>
      </c>
      <c r="R71" s="134">
        <f t="shared" ref="R71:R134" si="9">L71/H71</f>
        <v>368.35785150540784</v>
      </c>
    </row>
    <row r="72" spans="1:18" x14ac:dyDescent="0.35">
      <c r="A72" s="140">
        <v>6</v>
      </c>
      <c r="B72" s="141" t="s">
        <v>59</v>
      </c>
      <c r="C72" s="141" t="s">
        <v>190</v>
      </c>
      <c r="D72" s="141" t="s">
        <v>80</v>
      </c>
      <c r="E72" s="141" t="s">
        <v>262</v>
      </c>
      <c r="F72" s="141" t="s">
        <v>180</v>
      </c>
      <c r="G72" s="141" t="s">
        <v>268</v>
      </c>
      <c r="H72" s="142">
        <v>3591</v>
      </c>
      <c r="I72" s="140">
        <v>3</v>
      </c>
      <c r="J72" s="143">
        <f>บึงกาฬ!F64</f>
        <v>615437.38</v>
      </c>
      <c r="K72" s="144">
        <f>บึงกาฬ!AN64</f>
        <v>299308.79000000004</v>
      </c>
      <c r="L72" s="145">
        <f>บึงกาฬ!AO64</f>
        <v>1946174.43</v>
      </c>
      <c r="M72" s="145">
        <f>บึงกาฬ!AP64</f>
        <v>1584995.29</v>
      </c>
      <c r="N72" s="141"/>
      <c r="O72" s="141"/>
      <c r="P72" s="141"/>
      <c r="Q72" s="133">
        <f t="shared" si="8"/>
        <v>361179.1399999999</v>
      </c>
      <c r="R72" s="134">
        <f t="shared" si="9"/>
        <v>541.95890559732663</v>
      </c>
    </row>
    <row r="73" spans="1:18" x14ac:dyDescent="0.35">
      <c r="A73" s="140">
        <v>7</v>
      </c>
      <c r="B73" s="141" t="s">
        <v>59</v>
      </c>
      <c r="C73" s="141" t="s">
        <v>190</v>
      </c>
      <c r="D73" s="141" t="s">
        <v>80</v>
      </c>
      <c r="E73" s="141" t="s">
        <v>262</v>
      </c>
      <c r="F73" s="141" t="s">
        <v>180</v>
      </c>
      <c r="G73" s="141" t="s">
        <v>269</v>
      </c>
      <c r="H73" s="142">
        <v>4772</v>
      </c>
      <c r="I73" s="140">
        <v>4</v>
      </c>
      <c r="J73" s="143">
        <f>บึงกาฬ!F65</f>
        <v>856484.36</v>
      </c>
      <c r="K73" s="144">
        <f>บึงกาฬ!AN65</f>
        <v>394998.17000000004</v>
      </c>
      <c r="L73" s="145">
        <f>บึงกาฬ!AO65</f>
        <v>2634145.85</v>
      </c>
      <c r="M73" s="145">
        <f>บึงกาฬ!AP65</f>
        <v>2449584.92</v>
      </c>
      <c r="N73" s="141"/>
      <c r="O73" s="141"/>
      <c r="P73" s="141"/>
      <c r="Q73" s="133">
        <f t="shared" si="8"/>
        <v>184560.93000000017</v>
      </c>
      <c r="R73" s="134">
        <f t="shared" si="9"/>
        <v>552.00038767812237</v>
      </c>
    </row>
    <row r="74" spans="1:18" s="152" customFormat="1" x14ac:dyDescent="0.35">
      <c r="A74" s="146">
        <v>7</v>
      </c>
      <c r="B74" s="147" t="s">
        <v>59</v>
      </c>
      <c r="C74" s="147"/>
      <c r="D74" s="147"/>
      <c r="E74" s="147" t="s">
        <v>77</v>
      </c>
      <c r="F74" s="147"/>
      <c r="G74" s="147" t="s">
        <v>270</v>
      </c>
      <c r="H74" s="153">
        <f>SUM(H67:H73)</f>
        <v>25385</v>
      </c>
      <c r="I74" s="146"/>
      <c r="J74" s="149">
        <f>SUM(J67:J73)</f>
        <v>4309743.6100000003</v>
      </c>
      <c r="K74" s="149">
        <f t="shared" ref="K74:M74" si="10">SUM(K67:K73)</f>
        <v>2526153.17</v>
      </c>
      <c r="L74" s="149">
        <f t="shared" si="10"/>
        <v>12656271.939999999</v>
      </c>
      <c r="M74" s="149">
        <f t="shared" si="10"/>
        <v>11300051.99</v>
      </c>
      <c r="N74" s="147">
        <v>6</v>
      </c>
      <c r="O74" s="147">
        <v>6</v>
      </c>
      <c r="P74" s="147">
        <f>N74-O74</f>
        <v>0</v>
      </c>
      <c r="Q74" s="150">
        <f>L74-M74</f>
        <v>1356219.9499999993</v>
      </c>
      <c r="R74" s="151">
        <f>L74/H74</f>
        <v>498.57285562339962</v>
      </c>
    </row>
    <row r="75" spans="1:18" x14ac:dyDescent="0.35">
      <c r="A75" s="140">
        <v>1</v>
      </c>
      <c r="B75" s="141" t="s">
        <v>59</v>
      </c>
      <c r="C75" s="141" t="s">
        <v>192</v>
      </c>
      <c r="D75" s="141" t="s">
        <v>115</v>
      </c>
      <c r="E75" s="141" t="s">
        <v>271</v>
      </c>
      <c r="F75" s="141" t="s">
        <v>210</v>
      </c>
      <c r="G75" s="141" t="s">
        <v>272</v>
      </c>
      <c r="H75" s="142"/>
      <c r="I75" s="140"/>
      <c r="J75" s="143"/>
      <c r="K75" s="144"/>
      <c r="L75" s="145"/>
      <c r="M75" s="145"/>
      <c r="N75" s="141"/>
      <c r="O75" s="141"/>
      <c r="P75" s="141"/>
    </row>
    <row r="76" spans="1:18" x14ac:dyDescent="0.35">
      <c r="A76" s="140">
        <v>2</v>
      </c>
      <c r="B76" s="141" t="s">
        <v>59</v>
      </c>
      <c r="C76" s="141" t="s">
        <v>192</v>
      </c>
      <c r="D76" s="141" t="s">
        <v>115</v>
      </c>
      <c r="E76" s="141" t="s">
        <v>271</v>
      </c>
      <c r="F76" s="141" t="s">
        <v>180</v>
      </c>
      <c r="G76" s="141" t="s">
        <v>273</v>
      </c>
      <c r="H76" s="142">
        <v>5834</v>
      </c>
      <c r="I76" s="140">
        <v>4</v>
      </c>
      <c r="J76" s="143">
        <f>บึงกาฬ!F66</f>
        <v>419252.92</v>
      </c>
      <c r="K76" s="144">
        <f>บึงกาฬ!AN66</f>
        <v>400533.81</v>
      </c>
      <c r="L76" s="145">
        <f>บึงกาฬ!AO66</f>
        <v>1719853.56</v>
      </c>
      <c r="M76" s="145">
        <f>บึงกาฬ!AP66</f>
        <v>2260377.96</v>
      </c>
      <c r="N76" s="141"/>
      <c r="O76" s="141"/>
      <c r="P76" s="141"/>
      <c r="Q76" s="133">
        <f t="shared" si="8"/>
        <v>-540524.39999999991</v>
      </c>
      <c r="R76" s="134">
        <f t="shared" si="9"/>
        <v>294.79834761741517</v>
      </c>
    </row>
    <row r="77" spans="1:18" x14ac:dyDescent="0.35">
      <c r="A77" s="140">
        <v>3</v>
      </c>
      <c r="B77" s="141" t="s">
        <v>59</v>
      </c>
      <c r="C77" s="141" t="s">
        <v>192</v>
      </c>
      <c r="D77" s="141" t="s">
        <v>115</v>
      </c>
      <c r="E77" s="141" t="s">
        <v>271</v>
      </c>
      <c r="F77" s="141" t="s">
        <v>180</v>
      </c>
      <c r="G77" s="141" t="s">
        <v>274</v>
      </c>
      <c r="H77" s="142">
        <v>4475</v>
      </c>
      <c r="I77" s="140">
        <v>3</v>
      </c>
      <c r="J77" s="143">
        <f>บึงกาฬ!F67</f>
        <v>464265.14</v>
      </c>
      <c r="K77" s="144">
        <f>บึงกาฬ!AN67</f>
        <v>372428.64</v>
      </c>
      <c r="L77" s="145">
        <f>บึงกาฬ!AO67</f>
        <v>1141165.49</v>
      </c>
      <c r="M77" s="145">
        <f>บึงกาฬ!AP67</f>
        <v>1190342.58</v>
      </c>
      <c r="N77" s="141"/>
      <c r="O77" s="141"/>
      <c r="P77" s="141"/>
      <c r="Q77" s="133">
        <f t="shared" si="8"/>
        <v>-49177.090000000084</v>
      </c>
      <c r="R77" s="134">
        <f t="shared" si="9"/>
        <v>255.00904804469275</v>
      </c>
    </row>
    <row r="78" spans="1:18" x14ac:dyDescent="0.35">
      <c r="A78" s="140">
        <v>4</v>
      </c>
      <c r="B78" s="141" t="s">
        <v>59</v>
      </c>
      <c r="C78" s="141" t="s">
        <v>192</v>
      </c>
      <c r="D78" s="141" t="s">
        <v>115</v>
      </c>
      <c r="E78" s="141" t="s">
        <v>271</v>
      </c>
      <c r="F78" s="141" t="s">
        <v>180</v>
      </c>
      <c r="G78" s="141" t="s">
        <v>275</v>
      </c>
      <c r="H78" s="142">
        <v>1990</v>
      </c>
      <c r="I78" s="140">
        <v>2</v>
      </c>
      <c r="J78" s="143">
        <f>บึงกาฬ!F68</f>
        <v>78566.92</v>
      </c>
      <c r="K78" s="144">
        <f>บึงกาฬ!AN68</f>
        <v>70832.909999999989</v>
      </c>
      <c r="L78" s="145">
        <f>บึงกาฬ!AO68</f>
        <v>915475.29</v>
      </c>
      <c r="M78" s="145">
        <f>บึงกาฬ!AP68</f>
        <v>838410.14999999991</v>
      </c>
      <c r="N78" s="141"/>
      <c r="O78" s="141"/>
      <c r="P78" s="141"/>
      <c r="Q78" s="133">
        <f t="shared" si="8"/>
        <v>77065.14000000013</v>
      </c>
      <c r="R78" s="134">
        <f t="shared" si="9"/>
        <v>460.0378341708543</v>
      </c>
    </row>
    <row r="79" spans="1:18" x14ac:dyDescent="0.35">
      <c r="A79" s="140">
        <v>5</v>
      </c>
      <c r="B79" s="141" t="s">
        <v>59</v>
      </c>
      <c r="C79" s="141" t="s">
        <v>192</v>
      </c>
      <c r="D79" s="141" t="s">
        <v>115</v>
      </c>
      <c r="E79" s="141" t="s">
        <v>271</v>
      </c>
      <c r="F79" s="141" t="s">
        <v>180</v>
      </c>
      <c r="G79" s="141" t="s">
        <v>276</v>
      </c>
      <c r="H79" s="142">
        <v>5043</v>
      </c>
      <c r="I79" s="140">
        <v>4</v>
      </c>
      <c r="J79" s="143">
        <f>บึงกาฬ!F69</f>
        <v>333503.45</v>
      </c>
      <c r="K79" s="144">
        <f>บึงกาฬ!AN69</f>
        <v>277666.62</v>
      </c>
      <c r="L79" s="145">
        <f>บึงกาฬ!AO69</f>
        <v>1246397.43</v>
      </c>
      <c r="M79" s="145">
        <f>บึงกาฬ!AP69</f>
        <v>1144671.1499999999</v>
      </c>
      <c r="N79" s="141"/>
      <c r="O79" s="141"/>
      <c r="P79" s="141"/>
      <c r="Q79" s="133">
        <f t="shared" si="8"/>
        <v>101726.28000000003</v>
      </c>
      <c r="R79" s="134">
        <f t="shared" si="9"/>
        <v>247.15396192742415</v>
      </c>
    </row>
    <row r="80" spans="1:18" x14ac:dyDescent="0.35">
      <c r="A80" s="140">
        <v>6</v>
      </c>
      <c r="B80" s="141" t="s">
        <v>59</v>
      </c>
      <c r="C80" s="141" t="s">
        <v>192</v>
      </c>
      <c r="D80" s="141" t="s">
        <v>115</v>
      </c>
      <c r="E80" s="141" t="s">
        <v>271</v>
      </c>
      <c r="F80" s="141" t="s">
        <v>180</v>
      </c>
      <c r="G80" s="141" t="s">
        <v>277</v>
      </c>
      <c r="H80" s="142">
        <v>5442</v>
      </c>
      <c r="I80" s="140">
        <v>4</v>
      </c>
      <c r="J80" s="143">
        <f>บึงกาฬ!F70</f>
        <v>299850.26</v>
      </c>
      <c r="K80" s="144">
        <f>บึงกาฬ!AN70</f>
        <v>280848.61000000004</v>
      </c>
      <c r="L80" s="145">
        <f>บึงกาฬ!AO70</f>
        <v>1449893.51</v>
      </c>
      <c r="M80" s="145">
        <f>บึงกาฬ!AP70</f>
        <v>1449579.03</v>
      </c>
      <c r="N80" s="141"/>
      <c r="O80" s="141"/>
      <c r="P80" s="141"/>
      <c r="Q80" s="133">
        <f t="shared" si="8"/>
        <v>314.47999999998137</v>
      </c>
      <c r="R80" s="134">
        <f t="shared" si="9"/>
        <v>266.4265913267181</v>
      </c>
    </row>
    <row r="81" spans="1:18" s="152" customFormat="1" x14ac:dyDescent="0.35">
      <c r="A81" s="146">
        <v>8</v>
      </c>
      <c r="B81" s="147" t="s">
        <v>59</v>
      </c>
      <c r="C81" s="147"/>
      <c r="D81" s="147"/>
      <c r="E81" s="147" t="s">
        <v>77</v>
      </c>
      <c r="F81" s="147"/>
      <c r="G81" s="147" t="s">
        <v>278</v>
      </c>
      <c r="H81" s="153">
        <f>SUM(H75:H80)</f>
        <v>22784</v>
      </c>
      <c r="I81" s="146"/>
      <c r="J81" s="149">
        <f>SUM(J75:J80)</f>
        <v>1595438.6900000002</v>
      </c>
      <c r="K81" s="149">
        <f t="shared" ref="K81:M81" si="11">SUM(K75:K80)</f>
        <v>1402310.59</v>
      </c>
      <c r="L81" s="149">
        <f t="shared" si="11"/>
        <v>6472785.2799999993</v>
      </c>
      <c r="M81" s="149">
        <f t="shared" si="11"/>
        <v>6883380.8700000001</v>
      </c>
      <c r="N81" s="147">
        <v>5</v>
      </c>
      <c r="O81" s="147">
        <v>5</v>
      </c>
      <c r="P81" s="147">
        <f>N81-O81</f>
        <v>0</v>
      </c>
      <c r="Q81" s="150">
        <f t="shared" si="8"/>
        <v>-410595.59000000078</v>
      </c>
      <c r="R81" s="151">
        <f t="shared" si="9"/>
        <v>284.09345505617972</v>
      </c>
    </row>
    <row r="82" spans="1:18" s="152" customFormat="1" ht="21.75" thickBot="1" x14ac:dyDescent="0.4">
      <c r="A82" s="161"/>
      <c r="B82" s="162" t="s">
        <v>59</v>
      </c>
      <c r="C82" s="162" t="s">
        <v>59</v>
      </c>
      <c r="D82" s="162" t="s">
        <v>59</v>
      </c>
      <c r="E82" s="162" t="s">
        <v>59</v>
      </c>
      <c r="F82" s="162"/>
      <c r="G82" s="162" t="s">
        <v>279</v>
      </c>
      <c r="H82" s="163">
        <f>H20+H34+H47+H52+H58+H66+H74+H81</f>
        <v>250354</v>
      </c>
      <c r="I82" s="161"/>
      <c r="J82" s="164">
        <f>J20+J34+J47+J52+J58+J66+J74+J81</f>
        <v>115774092.09999998</v>
      </c>
      <c r="K82" s="165">
        <f>K20+K34+K47+K52+K58+K66+K74+K81</f>
        <v>107974712.97000003</v>
      </c>
      <c r="L82" s="164">
        <f t="shared" ref="L82:M82" si="12">L20+L34+L47+L52+L58+L66+L74+L81</f>
        <v>210817624.69000003</v>
      </c>
      <c r="M82" s="164">
        <f t="shared" si="12"/>
        <v>186747155.45000002</v>
      </c>
      <c r="N82" s="162">
        <f>N20+N34+N47+N52+N58+N66+N74+N81</f>
        <v>61</v>
      </c>
      <c r="O82" s="162">
        <f>O20+O34+O47+O52+O58+O66+O74+O81</f>
        <v>61</v>
      </c>
      <c r="P82" s="162">
        <f>N82-O82</f>
        <v>0</v>
      </c>
      <c r="Q82" s="150">
        <f t="shared" si="8"/>
        <v>24070469.24000001</v>
      </c>
      <c r="R82" s="151">
        <f t="shared" si="9"/>
        <v>842.07811614753518</v>
      </c>
    </row>
    <row r="83" spans="1:18" s="152" customFormat="1" ht="22.5" thickTop="1" thickBot="1" x14ac:dyDescent="0.4">
      <c r="A83" s="166"/>
      <c r="B83" s="167"/>
      <c r="C83" s="167"/>
      <c r="D83" s="167"/>
      <c r="E83" s="311" t="s">
        <v>280</v>
      </c>
      <c r="F83" s="312"/>
      <c r="G83" s="313"/>
      <c r="H83" s="168"/>
      <c r="I83" s="166"/>
      <c r="J83" s="169">
        <f>J82/O82</f>
        <v>1897935.9360655735</v>
      </c>
      <c r="K83" s="170">
        <f>K82/O82</f>
        <v>1770077.2618032792</v>
      </c>
      <c r="L83" s="169">
        <f>L82/O82</f>
        <v>3456026.6342622954</v>
      </c>
      <c r="M83" s="169">
        <f>M82/O82</f>
        <v>3061428.777868853</v>
      </c>
      <c r="N83" s="167"/>
      <c r="O83" s="167"/>
      <c r="P83" s="167"/>
      <c r="Q83" s="133"/>
      <c r="R83" s="134"/>
    </row>
    <row r="84" spans="1:18" ht="21.75" thickTop="1" x14ac:dyDescent="0.35">
      <c r="A84" s="171">
        <v>1</v>
      </c>
      <c r="B84" s="172" t="s">
        <v>63</v>
      </c>
      <c r="C84" s="172" t="s">
        <v>281</v>
      </c>
      <c r="D84" s="172" t="s">
        <v>282</v>
      </c>
      <c r="E84" s="172" t="s">
        <v>0</v>
      </c>
      <c r="F84" s="172" t="s">
        <v>177</v>
      </c>
      <c r="G84" s="172" t="s">
        <v>283</v>
      </c>
      <c r="H84" s="173"/>
      <c r="I84" s="171"/>
      <c r="J84" s="174"/>
      <c r="K84" s="175"/>
      <c r="L84" s="176"/>
      <c r="M84" s="176"/>
      <c r="N84" s="172"/>
      <c r="O84" s="172"/>
      <c r="P84" s="172"/>
    </row>
    <row r="85" spans="1:18" x14ac:dyDescent="0.35">
      <c r="A85" s="140">
        <v>2</v>
      </c>
      <c r="B85" s="141" t="s">
        <v>63</v>
      </c>
      <c r="C85" s="141" t="s">
        <v>281</v>
      </c>
      <c r="D85" s="141" t="s">
        <v>282</v>
      </c>
      <c r="E85" s="141" t="s">
        <v>0</v>
      </c>
      <c r="F85" s="141" t="s">
        <v>180</v>
      </c>
      <c r="G85" s="141" t="s">
        <v>606</v>
      </c>
      <c r="H85" s="142">
        <v>5737</v>
      </c>
      <c r="I85" s="140">
        <v>4</v>
      </c>
      <c r="J85" s="143">
        <f>หนองบัวลำภู!F4</f>
        <v>445051.9</v>
      </c>
      <c r="K85" s="144">
        <f>หนองบัวลำภู!AK4</f>
        <v>506009.75</v>
      </c>
      <c r="L85" s="145">
        <f>หนองบัวลำภู!AL4</f>
        <v>2018218.99</v>
      </c>
      <c r="M85" s="145">
        <f>หนองบัวลำภู!AM4</f>
        <v>2002677.78</v>
      </c>
      <c r="N85" s="141"/>
      <c r="O85" s="141"/>
      <c r="P85" s="141"/>
      <c r="Q85" s="133">
        <f t="shared" si="8"/>
        <v>15541.209999999963</v>
      </c>
      <c r="R85" s="134">
        <f t="shared" si="9"/>
        <v>351.78995816628901</v>
      </c>
    </row>
    <row r="86" spans="1:18" x14ac:dyDescent="0.35">
      <c r="A86" s="140">
        <v>3</v>
      </c>
      <c r="B86" s="141" t="s">
        <v>63</v>
      </c>
      <c r="C86" s="141" t="s">
        <v>281</v>
      </c>
      <c r="D86" s="141" t="s">
        <v>282</v>
      </c>
      <c r="E86" s="141" t="s">
        <v>0</v>
      </c>
      <c r="F86" s="141" t="s">
        <v>180</v>
      </c>
      <c r="G86" s="141" t="s">
        <v>607</v>
      </c>
      <c r="H86" s="142">
        <v>4213</v>
      </c>
      <c r="I86" s="140">
        <v>3</v>
      </c>
      <c r="J86" s="143">
        <f>หนองบัวลำภู!F5</f>
        <v>399294.99</v>
      </c>
      <c r="K86" s="144">
        <f>หนองบัวลำภู!AK5</f>
        <v>484624.21</v>
      </c>
      <c r="L86" s="145">
        <f>หนองบัวลำภู!AL5</f>
        <v>2370984.79</v>
      </c>
      <c r="M86" s="145">
        <f>หนองบัวลำภู!AM5</f>
        <v>2086074.9300000002</v>
      </c>
      <c r="N86" s="141"/>
      <c r="O86" s="141"/>
      <c r="P86" s="141"/>
      <c r="Q86" s="133">
        <f t="shared" si="8"/>
        <v>284909.85999999987</v>
      </c>
      <c r="R86" s="134">
        <f t="shared" si="9"/>
        <v>562.77825539995251</v>
      </c>
    </row>
    <row r="87" spans="1:18" x14ac:dyDescent="0.35">
      <c r="A87" s="140">
        <v>4</v>
      </c>
      <c r="B87" s="141" t="s">
        <v>63</v>
      </c>
      <c r="C87" s="141" t="s">
        <v>281</v>
      </c>
      <c r="D87" s="141" t="s">
        <v>282</v>
      </c>
      <c r="E87" s="141" t="s">
        <v>0</v>
      </c>
      <c r="F87" s="141" t="s">
        <v>180</v>
      </c>
      <c r="G87" s="141" t="s">
        <v>608</v>
      </c>
      <c r="H87" s="142">
        <v>4949</v>
      </c>
      <c r="I87" s="140">
        <v>4</v>
      </c>
      <c r="J87" s="143">
        <f>หนองบัวลำภู!F6</f>
        <v>399586.08</v>
      </c>
      <c r="K87" s="144">
        <f>หนองบัวลำภู!AK6</f>
        <v>465980.89999999997</v>
      </c>
      <c r="L87" s="145">
        <f>หนองบัวลำภู!AL6</f>
        <v>1736551.22</v>
      </c>
      <c r="M87" s="145">
        <f>หนองบัวลำภู!AM6</f>
        <v>1916376.7</v>
      </c>
      <c r="N87" s="141"/>
      <c r="O87" s="141"/>
      <c r="P87" s="141"/>
      <c r="Q87" s="133">
        <f t="shared" si="8"/>
        <v>-179825.47999999998</v>
      </c>
      <c r="R87" s="134">
        <f t="shared" si="9"/>
        <v>350.88931501313397</v>
      </c>
    </row>
    <row r="88" spans="1:18" x14ac:dyDescent="0.35">
      <c r="A88" s="140">
        <v>5</v>
      </c>
      <c r="B88" s="141" t="s">
        <v>63</v>
      </c>
      <c r="C88" s="141" t="s">
        <v>281</v>
      </c>
      <c r="D88" s="141" t="s">
        <v>282</v>
      </c>
      <c r="E88" s="141" t="s">
        <v>0</v>
      </c>
      <c r="F88" s="141" t="s">
        <v>180</v>
      </c>
      <c r="G88" s="141" t="s">
        <v>609</v>
      </c>
      <c r="H88" s="142">
        <v>7233</v>
      </c>
      <c r="I88" s="140">
        <v>5</v>
      </c>
      <c r="J88" s="143">
        <f>หนองบัวลำภู!F7</f>
        <v>942417.43</v>
      </c>
      <c r="K88" s="144">
        <f>หนองบัวลำภู!AK7</f>
        <v>1129596.04</v>
      </c>
      <c r="L88" s="145">
        <f>หนองบัวลำภู!AL7</f>
        <v>3396999.7900000005</v>
      </c>
      <c r="M88" s="145">
        <f>หนองบัวลำภู!AM7</f>
        <v>3115185.31</v>
      </c>
      <c r="N88" s="141"/>
      <c r="O88" s="141"/>
      <c r="P88" s="141"/>
      <c r="Q88" s="133">
        <f t="shared" si="8"/>
        <v>281814.48000000045</v>
      </c>
      <c r="R88" s="134">
        <f t="shared" si="9"/>
        <v>469.65295036637639</v>
      </c>
    </row>
    <row r="89" spans="1:18" x14ac:dyDescent="0.35">
      <c r="A89" s="140">
        <v>6</v>
      </c>
      <c r="B89" s="141" t="s">
        <v>63</v>
      </c>
      <c r="C89" s="141" t="s">
        <v>281</v>
      </c>
      <c r="D89" s="141" t="s">
        <v>282</v>
      </c>
      <c r="E89" s="141" t="s">
        <v>0</v>
      </c>
      <c r="F89" s="141" t="s">
        <v>180</v>
      </c>
      <c r="G89" s="141" t="s">
        <v>610</v>
      </c>
      <c r="H89" s="142">
        <v>5081</v>
      </c>
      <c r="I89" s="140">
        <v>4</v>
      </c>
      <c r="J89" s="143">
        <f>หนองบัวลำภู!F8</f>
        <v>717244.39</v>
      </c>
      <c r="K89" s="144">
        <f>หนองบัวลำภู!AK8</f>
        <v>704093.92999999993</v>
      </c>
      <c r="L89" s="145">
        <f>หนองบัวลำภู!AL8</f>
        <v>2273212.1</v>
      </c>
      <c r="M89" s="145">
        <f>หนองบัวลำภู!AM8</f>
        <v>2108493.2400000002</v>
      </c>
      <c r="N89" s="141"/>
      <c r="O89" s="141"/>
      <c r="P89" s="141"/>
      <c r="Q89" s="133">
        <f t="shared" si="8"/>
        <v>164718.85999999987</v>
      </c>
      <c r="R89" s="134">
        <f t="shared" si="9"/>
        <v>447.3946270419209</v>
      </c>
    </row>
    <row r="90" spans="1:18" x14ac:dyDescent="0.35">
      <c r="A90" s="140">
        <v>7</v>
      </c>
      <c r="B90" s="141" t="s">
        <v>63</v>
      </c>
      <c r="C90" s="141" t="s">
        <v>281</v>
      </c>
      <c r="D90" s="141" t="s">
        <v>282</v>
      </c>
      <c r="E90" s="141" t="s">
        <v>0</v>
      </c>
      <c r="F90" s="141" t="s">
        <v>180</v>
      </c>
      <c r="G90" s="141" t="s">
        <v>611</v>
      </c>
      <c r="H90" s="142">
        <v>1868</v>
      </c>
      <c r="I90" s="140">
        <v>2</v>
      </c>
      <c r="J90" s="143">
        <f>หนองบัวลำภู!F9</f>
        <v>358791.4</v>
      </c>
      <c r="K90" s="144">
        <f>หนองบัวลำภู!AK9</f>
        <v>436970.94000000006</v>
      </c>
      <c r="L90" s="145">
        <f>หนองบัวลำภู!AL9</f>
        <v>1521036.98</v>
      </c>
      <c r="M90" s="145">
        <f>หนองบัวลำภู!AM9</f>
        <v>1616637.97</v>
      </c>
      <c r="N90" s="141"/>
      <c r="O90" s="141"/>
      <c r="P90" s="141"/>
      <c r="Q90" s="133">
        <f t="shared" si="8"/>
        <v>-95600.989999999991</v>
      </c>
      <c r="R90" s="134">
        <f t="shared" si="9"/>
        <v>814.25962526766591</v>
      </c>
    </row>
    <row r="91" spans="1:18" x14ac:dyDescent="0.35">
      <c r="A91" s="140">
        <v>8</v>
      </c>
      <c r="B91" s="141" t="s">
        <v>63</v>
      </c>
      <c r="C91" s="141" t="s">
        <v>281</v>
      </c>
      <c r="D91" s="141" t="s">
        <v>282</v>
      </c>
      <c r="E91" s="141" t="s">
        <v>0</v>
      </c>
      <c r="F91" s="141" t="s">
        <v>180</v>
      </c>
      <c r="G91" s="141" t="s">
        <v>612</v>
      </c>
      <c r="H91" s="142">
        <v>7126</v>
      </c>
      <c r="I91" s="140">
        <v>5</v>
      </c>
      <c r="J91" s="143">
        <f>หนองบัวลำภู!F10</f>
        <v>548357.56999999995</v>
      </c>
      <c r="K91" s="144">
        <f>หนองบัวลำภู!AK10</f>
        <v>654868.5199999999</v>
      </c>
      <c r="L91" s="145">
        <f>หนองบัวลำภู!AL10</f>
        <v>2685810.5700000003</v>
      </c>
      <c r="M91" s="145">
        <f>หนองบัวลำภู!AM10</f>
        <v>2793194.17</v>
      </c>
      <c r="N91" s="141"/>
      <c r="O91" s="141"/>
      <c r="P91" s="141"/>
      <c r="Q91" s="133">
        <f t="shared" si="8"/>
        <v>-107383.59999999963</v>
      </c>
      <c r="R91" s="134">
        <f t="shared" si="9"/>
        <v>376.90297081111424</v>
      </c>
    </row>
    <row r="92" spans="1:18" x14ac:dyDescent="0.35">
      <c r="A92" s="140">
        <v>9</v>
      </c>
      <c r="B92" s="141" t="s">
        <v>63</v>
      </c>
      <c r="C92" s="141" t="s">
        <v>281</v>
      </c>
      <c r="D92" s="141" t="s">
        <v>282</v>
      </c>
      <c r="E92" s="141" t="s">
        <v>0</v>
      </c>
      <c r="F92" s="141" t="s">
        <v>180</v>
      </c>
      <c r="G92" s="141" t="s">
        <v>613</v>
      </c>
      <c r="H92" s="142">
        <v>2671</v>
      </c>
      <c r="I92" s="140">
        <v>2</v>
      </c>
      <c r="J92" s="143">
        <f>หนองบัวลำภู!F11</f>
        <v>114102.16</v>
      </c>
      <c r="K92" s="144">
        <f>หนองบัวลำภู!AK11</f>
        <v>134243.15000000002</v>
      </c>
      <c r="L92" s="145">
        <f>หนองบัวลำภู!AL11</f>
        <v>1241394.42</v>
      </c>
      <c r="M92" s="145">
        <f>หนองบัวลำภู!AM11</f>
        <v>1343298.7200000002</v>
      </c>
      <c r="N92" s="141"/>
      <c r="O92" s="141"/>
      <c r="P92" s="141"/>
      <c r="Q92" s="133">
        <f t="shared" si="8"/>
        <v>-101904.30000000028</v>
      </c>
      <c r="R92" s="134">
        <f t="shared" si="9"/>
        <v>464.76766005241478</v>
      </c>
    </row>
    <row r="93" spans="1:18" x14ac:dyDescent="0.35">
      <c r="A93" s="140">
        <v>10</v>
      </c>
      <c r="B93" s="141" t="s">
        <v>63</v>
      </c>
      <c r="C93" s="141" t="s">
        <v>281</v>
      </c>
      <c r="D93" s="141" t="s">
        <v>282</v>
      </c>
      <c r="E93" s="141" t="s">
        <v>0</v>
      </c>
      <c r="F93" s="141" t="s">
        <v>180</v>
      </c>
      <c r="G93" s="141" t="s">
        <v>614</v>
      </c>
      <c r="H93" s="142">
        <v>4501</v>
      </c>
      <c r="I93" s="140">
        <v>4</v>
      </c>
      <c r="J93" s="143">
        <f>หนองบัวลำภู!F12</f>
        <v>808742.79</v>
      </c>
      <c r="K93" s="144">
        <f>หนองบัวลำภู!AK12</f>
        <v>956189.2300000001</v>
      </c>
      <c r="L93" s="145">
        <f>หนองบัวลำภู!AL12</f>
        <v>2037830.2000000002</v>
      </c>
      <c r="M93" s="145">
        <f>หนองบัวลำภู!AM12</f>
        <v>1877923.4100000001</v>
      </c>
      <c r="N93" s="141"/>
      <c r="O93" s="141"/>
      <c r="P93" s="141"/>
      <c r="Q93" s="133">
        <f t="shared" si="8"/>
        <v>159906.79000000004</v>
      </c>
      <c r="R93" s="134">
        <f t="shared" si="9"/>
        <v>452.75054432348372</v>
      </c>
    </row>
    <row r="94" spans="1:18" x14ac:dyDescent="0.35">
      <c r="A94" s="140">
        <v>11</v>
      </c>
      <c r="B94" s="141" t="s">
        <v>63</v>
      </c>
      <c r="C94" s="141" t="s">
        <v>281</v>
      </c>
      <c r="D94" s="141" t="s">
        <v>282</v>
      </c>
      <c r="E94" s="141" t="s">
        <v>0</v>
      </c>
      <c r="F94" s="141" t="s">
        <v>180</v>
      </c>
      <c r="G94" s="141" t="s">
        <v>615</v>
      </c>
      <c r="H94" s="142">
        <v>3077</v>
      </c>
      <c r="I94" s="140">
        <v>3</v>
      </c>
      <c r="J94" s="143">
        <f>หนองบัวลำภู!F13</f>
        <v>498688.34</v>
      </c>
      <c r="K94" s="144">
        <f>หนองบัวลำภู!AK13</f>
        <v>808615.71</v>
      </c>
      <c r="L94" s="145">
        <f>หนองบัวลำภู!AL13</f>
        <v>1731694.01</v>
      </c>
      <c r="M94" s="145">
        <f>หนองบัวลำภู!AM13</f>
        <v>1735208.3</v>
      </c>
      <c r="N94" s="141"/>
      <c r="O94" s="141"/>
      <c r="P94" s="141"/>
      <c r="Q94" s="133">
        <f t="shared" si="8"/>
        <v>-3514.2900000000373</v>
      </c>
      <c r="R94" s="134">
        <f t="shared" si="9"/>
        <v>562.78648358791031</v>
      </c>
    </row>
    <row r="95" spans="1:18" x14ac:dyDescent="0.35">
      <c r="A95" s="140">
        <v>12</v>
      </c>
      <c r="B95" s="141" t="s">
        <v>63</v>
      </c>
      <c r="C95" s="141" t="s">
        <v>281</v>
      </c>
      <c r="D95" s="141" t="s">
        <v>282</v>
      </c>
      <c r="E95" s="141" t="s">
        <v>0</v>
      </c>
      <c r="F95" s="141" t="s">
        <v>180</v>
      </c>
      <c r="G95" s="141" t="s">
        <v>616</v>
      </c>
      <c r="H95" s="142">
        <v>2778</v>
      </c>
      <c r="I95" s="140">
        <v>2</v>
      </c>
      <c r="J95" s="143">
        <f>หนองบัวลำภู!F14</f>
        <v>403392.55</v>
      </c>
      <c r="K95" s="144">
        <f>หนองบัวลำภู!AK14</f>
        <v>494661.28</v>
      </c>
      <c r="L95" s="145">
        <f>หนองบัวลำภู!AL14</f>
        <v>1625789.38</v>
      </c>
      <c r="M95" s="145">
        <f>หนองบัวลำภู!AM14</f>
        <v>1525844.42</v>
      </c>
      <c r="N95" s="141"/>
      <c r="O95" s="141"/>
      <c r="P95" s="141"/>
      <c r="Q95" s="133">
        <f t="shared" si="8"/>
        <v>99944.959999999963</v>
      </c>
      <c r="R95" s="134">
        <f t="shared" si="9"/>
        <v>585.23735781137509</v>
      </c>
    </row>
    <row r="96" spans="1:18" x14ac:dyDescent="0.35">
      <c r="A96" s="140">
        <v>13</v>
      </c>
      <c r="B96" s="141" t="s">
        <v>63</v>
      </c>
      <c r="C96" s="141" t="s">
        <v>281</v>
      </c>
      <c r="D96" s="141" t="s">
        <v>282</v>
      </c>
      <c r="E96" s="141" t="s">
        <v>0</v>
      </c>
      <c r="F96" s="141" t="s">
        <v>180</v>
      </c>
      <c r="G96" s="141" t="s">
        <v>617</v>
      </c>
      <c r="H96" s="142">
        <v>4143</v>
      </c>
      <c r="I96" s="140">
        <v>3</v>
      </c>
      <c r="J96" s="143">
        <f>หนองบัวลำภู!F15</f>
        <v>503412.96</v>
      </c>
      <c r="K96" s="144">
        <f>หนองบัวลำภู!AK15</f>
        <v>542523.45000000007</v>
      </c>
      <c r="L96" s="145">
        <f>หนองบัวลำภู!AL15</f>
        <v>1747968.31</v>
      </c>
      <c r="M96" s="145">
        <f>หนองบัวลำภู!AM15</f>
        <v>1930711.5</v>
      </c>
      <c r="N96" s="141"/>
      <c r="O96" s="141"/>
      <c r="P96" s="141"/>
      <c r="Q96" s="133">
        <f t="shared" si="8"/>
        <v>-182743.18999999994</v>
      </c>
      <c r="R96" s="134">
        <f t="shared" si="9"/>
        <v>421.90883659184169</v>
      </c>
    </row>
    <row r="97" spans="1:18" x14ac:dyDescent="0.35">
      <c r="A97" s="140">
        <v>14</v>
      </c>
      <c r="B97" s="141" t="s">
        <v>63</v>
      </c>
      <c r="C97" s="141" t="s">
        <v>281</v>
      </c>
      <c r="D97" s="141" t="s">
        <v>282</v>
      </c>
      <c r="E97" s="141" t="s">
        <v>0</v>
      </c>
      <c r="F97" s="141" t="s">
        <v>180</v>
      </c>
      <c r="G97" s="141" t="s">
        <v>618</v>
      </c>
      <c r="H97" s="142">
        <v>5018</v>
      </c>
      <c r="I97" s="140">
        <v>4</v>
      </c>
      <c r="J97" s="143">
        <f>หนองบัวลำภู!F16</f>
        <v>314081.84000000003</v>
      </c>
      <c r="K97" s="144">
        <f>หนองบัวลำภู!AK16</f>
        <v>395065.53</v>
      </c>
      <c r="L97" s="145">
        <f>หนองบัวลำภู!AL16</f>
        <v>1707005.22</v>
      </c>
      <c r="M97" s="145">
        <f>หนองบัวลำภู!AM16</f>
        <v>1444486.85</v>
      </c>
      <c r="N97" s="141"/>
      <c r="O97" s="141"/>
      <c r="P97" s="141"/>
      <c r="Q97" s="133">
        <f t="shared" si="8"/>
        <v>262518.36999999988</v>
      </c>
      <c r="R97" s="134">
        <f t="shared" si="9"/>
        <v>340.17640892785971</v>
      </c>
    </row>
    <row r="98" spans="1:18" x14ac:dyDescent="0.35">
      <c r="A98" s="140">
        <v>15</v>
      </c>
      <c r="B98" s="141" t="s">
        <v>63</v>
      </c>
      <c r="C98" s="141" t="s">
        <v>281</v>
      </c>
      <c r="D98" s="141" t="s">
        <v>282</v>
      </c>
      <c r="E98" s="141" t="s">
        <v>0</v>
      </c>
      <c r="F98" s="141" t="s">
        <v>180</v>
      </c>
      <c r="G98" s="141" t="s">
        <v>619</v>
      </c>
      <c r="H98" s="142">
        <v>3532</v>
      </c>
      <c r="I98" s="140">
        <v>3</v>
      </c>
      <c r="J98" s="143">
        <f>หนองบัวลำภู!F17</f>
        <v>995202.47</v>
      </c>
      <c r="K98" s="144">
        <f>หนองบัวลำภู!AK17</f>
        <v>1031074.63</v>
      </c>
      <c r="L98" s="145">
        <f>หนองบัวลำภู!AL17</f>
        <v>1672427.34</v>
      </c>
      <c r="M98" s="145">
        <f>หนองบัวลำภู!AM17</f>
        <v>1506572.94</v>
      </c>
      <c r="N98" s="141"/>
      <c r="O98" s="141"/>
      <c r="P98" s="141"/>
      <c r="Q98" s="133">
        <f t="shared" si="8"/>
        <v>165854.40000000014</v>
      </c>
      <c r="R98" s="134">
        <f t="shared" si="9"/>
        <v>473.50717440543605</v>
      </c>
    </row>
    <row r="99" spans="1:18" x14ac:dyDescent="0.35">
      <c r="A99" s="140">
        <v>16</v>
      </c>
      <c r="B99" s="141" t="s">
        <v>63</v>
      </c>
      <c r="C99" s="141" t="s">
        <v>281</v>
      </c>
      <c r="D99" s="141" t="s">
        <v>282</v>
      </c>
      <c r="E99" s="141" t="s">
        <v>0</v>
      </c>
      <c r="F99" s="141" t="s">
        <v>180</v>
      </c>
      <c r="G99" s="141" t="s">
        <v>620</v>
      </c>
      <c r="H99" s="142">
        <v>5707</v>
      </c>
      <c r="I99" s="140">
        <v>4</v>
      </c>
      <c r="J99" s="143">
        <f>หนองบัวลำภู!F18</f>
        <v>580097.67000000004</v>
      </c>
      <c r="K99" s="144">
        <f>หนองบัวลำภู!AK18</f>
        <v>665509.6</v>
      </c>
      <c r="L99" s="145">
        <f>หนองบัวลำภู!AL18</f>
        <v>2849343.5199999996</v>
      </c>
      <c r="M99" s="145">
        <f>หนองบัวลำภู!AM18</f>
        <v>2588363.5099999998</v>
      </c>
      <c r="N99" s="141"/>
      <c r="O99" s="141"/>
      <c r="P99" s="141"/>
      <c r="Q99" s="133">
        <f t="shared" si="8"/>
        <v>260980.00999999978</v>
      </c>
      <c r="R99" s="134">
        <f t="shared" si="9"/>
        <v>499.27168740143674</v>
      </c>
    </row>
    <row r="100" spans="1:18" x14ac:dyDescent="0.35">
      <c r="A100" s="140">
        <v>17</v>
      </c>
      <c r="B100" s="141" t="s">
        <v>63</v>
      </c>
      <c r="C100" s="141" t="s">
        <v>281</v>
      </c>
      <c r="D100" s="141" t="s">
        <v>282</v>
      </c>
      <c r="E100" s="141" t="s">
        <v>0</v>
      </c>
      <c r="F100" s="141" t="s">
        <v>180</v>
      </c>
      <c r="G100" s="141" t="s">
        <v>621</v>
      </c>
      <c r="H100" s="142">
        <v>3845</v>
      </c>
      <c r="I100" s="140">
        <v>3</v>
      </c>
      <c r="J100" s="143">
        <f>หนองบัวลำภู!F19</f>
        <v>495705.23</v>
      </c>
      <c r="K100" s="144">
        <f>หนองบัวลำภู!AK19</f>
        <v>565856.87</v>
      </c>
      <c r="L100" s="145">
        <f>หนองบัวลำภู!AL19</f>
        <v>2230709.5300000003</v>
      </c>
      <c r="M100" s="145">
        <f>หนองบัวลำภู!AM19</f>
        <v>2112684.12</v>
      </c>
      <c r="N100" s="141"/>
      <c r="O100" s="141"/>
      <c r="P100" s="141"/>
      <c r="Q100" s="133">
        <f t="shared" si="8"/>
        <v>118025.41000000015</v>
      </c>
      <c r="R100" s="134">
        <f t="shared" si="9"/>
        <v>580.15852535760735</v>
      </c>
    </row>
    <row r="101" spans="1:18" x14ac:dyDescent="0.35">
      <c r="A101" s="140">
        <v>18</v>
      </c>
      <c r="B101" s="141" t="s">
        <v>63</v>
      </c>
      <c r="C101" s="141" t="s">
        <v>281</v>
      </c>
      <c r="D101" s="141" t="s">
        <v>282</v>
      </c>
      <c r="E101" s="141" t="s">
        <v>0</v>
      </c>
      <c r="F101" s="141" t="s">
        <v>180</v>
      </c>
      <c r="G101" s="141" t="s">
        <v>622</v>
      </c>
      <c r="H101" s="142">
        <v>2875</v>
      </c>
      <c r="I101" s="140">
        <v>2</v>
      </c>
      <c r="J101" s="143">
        <f>หนองบัวลำภู!F20</f>
        <v>666676.93999999994</v>
      </c>
      <c r="K101" s="144">
        <f>หนองบัวลำภู!AK20</f>
        <v>699193.64999999991</v>
      </c>
      <c r="L101" s="145">
        <f>หนองบัวลำภู!AL20</f>
        <v>1308391.0699999998</v>
      </c>
      <c r="M101" s="145">
        <f>หนองบัวลำภู!AM20</f>
        <v>1307924.8499999999</v>
      </c>
      <c r="N101" s="141"/>
      <c r="O101" s="141"/>
      <c r="P101" s="141"/>
      <c r="Q101" s="133">
        <f t="shared" si="8"/>
        <v>466.21999999997206</v>
      </c>
      <c r="R101" s="134">
        <f t="shared" si="9"/>
        <v>455.09254608695647</v>
      </c>
    </row>
    <row r="102" spans="1:18" x14ac:dyDescent="0.35">
      <c r="A102" s="140">
        <v>19</v>
      </c>
      <c r="B102" s="141" t="s">
        <v>63</v>
      </c>
      <c r="C102" s="141" t="s">
        <v>281</v>
      </c>
      <c r="D102" s="141" t="s">
        <v>282</v>
      </c>
      <c r="E102" s="141" t="s">
        <v>0</v>
      </c>
      <c r="F102" s="141" t="s">
        <v>180</v>
      </c>
      <c r="G102" s="141" t="s">
        <v>623</v>
      </c>
      <c r="H102" s="142">
        <v>3123</v>
      </c>
      <c r="I102" s="140">
        <v>3</v>
      </c>
      <c r="J102" s="143">
        <f>หนองบัวลำภู!F21</f>
        <v>482565.44</v>
      </c>
      <c r="K102" s="144">
        <f>หนองบัวลำภู!AK21</f>
        <v>542757.47</v>
      </c>
      <c r="L102" s="145">
        <f>หนองบัวลำภู!AL21</f>
        <v>1163840.8999999999</v>
      </c>
      <c r="M102" s="145">
        <f>หนองบัวลำภู!AM21</f>
        <v>1226954.92</v>
      </c>
      <c r="N102" s="141"/>
      <c r="O102" s="141"/>
      <c r="P102" s="141"/>
      <c r="Q102" s="133">
        <f t="shared" si="8"/>
        <v>-63114.020000000019</v>
      </c>
      <c r="R102" s="134">
        <f t="shared" si="9"/>
        <v>372.667595260967</v>
      </c>
    </row>
    <row r="103" spans="1:18" x14ac:dyDescent="0.35">
      <c r="A103" s="140">
        <v>20</v>
      </c>
      <c r="B103" s="141" t="s">
        <v>63</v>
      </c>
      <c r="C103" s="141" t="s">
        <v>281</v>
      </c>
      <c r="D103" s="141" t="s">
        <v>282</v>
      </c>
      <c r="E103" s="141" t="s">
        <v>0</v>
      </c>
      <c r="F103" s="141" t="s">
        <v>180</v>
      </c>
      <c r="G103" s="141" t="s">
        <v>624</v>
      </c>
      <c r="H103" s="142">
        <v>3601</v>
      </c>
      <c r="I103" s="140">
        <v>3</v>
      </c>
      <c r="J103" s="143">
        <f>หนองบัวลำภู!F22</f>
        <v>460496.48</v>
      </c>
      <c r="K103" s="144">
        <f>หนองบัวลำภู!AK22</f>
        <v>564981.54</v>
      </c>
      <c r="L103" s="145">
        <f>หนองบัวลำภู!AL22</f>
        <v>1609627.1600000001</v>
      </c>
      <c r="M103" s="145">
        <f>หนองบัวลำภู!AM22</f>
        <v>1548364.68</v>
      </c>
      <c r="N103" s="141"/>
      <c r="O103" s="141"/>
      <c r="P103" s="141"/>
      <c r="Q103" s="133">
        <f t="shared" si="8"/>
        <v>61262.480000000214</v>
      </c>
      <c r="R103" s="134">
        <f t="shared" si="9"/>
        <v>446.99449041932803</v>
      </c>
    </row>
    <row r="104" spans="1:18" x14ac:dyDescent="0.35">
      <c r="A104" s="140">
        <v>21</v>
      </c>
      <c r="B104" s="141" t="s">
        <v>63</v>
      </c>
      <c r="C104" s="141" t="s">
        <v>281</v>
      </c>
      <c r="D104" s="141" t="s">
        <v>282</v>
      </c>
      <c r="E104" s="141" t="s">
        <v>0</v>
      </c>
      <c r="F104" s="141" t="s">
        <v>180</v>
      </c>
      <c r="G104" s="141" t="s">
        <v>625</v>
      </c>
      <c r="H104" s="142">
        <v>3870</v>
      </c>
      <c r="I104" s="140">
        <v>3</v>
      </c>
      <c r="J104" s="143">
        <f>หนองบัวลำภู!F23</f>
        <v>1061004.95</v>
      </c>
      <c r="K104" s="144">
        <f>หนองบัวลำภู!AK23</f>
        <v>1126085.22</v>
      </c>
      <c r="L104" s="145">
        <f>หนองบัวลำภู!AL23</f>
        <v>1867196.69</v>
      </c>
      <c r="M104" s="145">
        <f>หนองบัวลำภู!AM23</f>
        <v>1810483.42</v>
      </c>
      <c r="N104" s="141"/>
      <c r="O104" s="141"/>
      <c r="P104" s="141"/>
      <c r="Q104" s="133">
        <f t="shared" si="8"/>
        <v>56713.270000000019</v>
      </c>
      <c r="R104" s="134">
        <f t="shared" si="9"/>
        <v>482.47976485788115</v>
      </c>
    </row>
    <row r="105" spans="1:18" s="152" customFormat="1" x14ac:dyDescent="0.35">
      <c r="A105" s="146">
        <v>1</v>
      </c>
      <c r="B105" s="147" t="s">
        <v>63</v>
      </c>
      <c r="C105" s="147"/>
      <c r="D105" s="147"/>
      <c r="E105" s="147" t="s">
        <v>77</v>
      </c>
      <c r="F105" s="147"/>
      <c r="G105" s="147" t="s">
        <v>284</v>
      </c>
      <c r="H105" s="153">
        <f>SUM(H84:H104)</f>
        <v>84948</v>
      </c>
      <c r="I105" s="146"/>
      <c r="J105" s="149">
        <f>SUM(J84:J104)</f>
        <v>11194913.579999998</v>
      </c>
      <c r="K105" s="149">
        <f t="shared" ref="K105:M105" si="13">SUM(K84:K104)</f>
        <v>12908901.620000003</v>
      </c>
      <c r="L105" s="149">
        <f t="shared" si="13"/>
        <v>38796032.189999998</v>
      </c>
      <c r="M105" s="149">
        <f t="shared" si="13"/>
        <v>37597461.74000001</v>
      </c>
      <c r="N105" s="147">
        <v>20</v>
      </c>
      <c r="O105" s="147">
        <v>20</v>
      </c>
      <c r="P105" s="147">
        <f>N105-O105</f>
        <v>0</v>
      </c>
      <c r="Q105" s="150">
        <f t="shared" si="8"/>
        <v>1198570.4499999881</v>
      </c>
      <c r="R105" s="151">
        <f>L105/H105</f>
        <v>456.703303079531</v>
      </c>
    </row>
    <row r="106" spans="1:18" x14ac:dyDescent="0.35">
      <c r="A106" s="140">
        <v>1</v>
      </c>
      <c r="B106" s="141" t="s">
        <v>63</v>
      </c>
      <c r="C106" s="141" t="s">
        <v>285</v>
      </c>
      <c r="D106" s="141" t="s">
        <v>84</v>
      </c>
      <c r="E106" s="141" t="s">
        <v>1</v>
      </c>
      <c r="F106" s="141" t="s">
        <v>210</v>
      </c>
      <c r="G106" s="141" t="s">
        <v>286</v>
      </c>
      <c r="H106" s="142"/>
      <c r="I106" s="140"/>
      <c r="J106" s="143"/>
      <c r="K106" s="144"/>
      <c r="L106" s="145"/>
      <c r="M106" s="145"/>
      <c r="N106" s="141"/>
      <c r="O106" s="141"/>
      <c r="P106" s="141"/>
    </row>
    <row r="107" spans="1:18" x14ac:dyDescent="0.35">
      <c r="A107" s="140">
        <v>2</v>
      </c>
      <c r="B107" s="141" t="s">
        <v>63</v>
      </c>
      <c r="C107" s="141" t="s">
        <v>285</v>
      </c>
      <c r="D107" s="141" t="s">
        <v>84</v>
      </c>
      <c r="E107" s="141" t="s">
        <v>1</v>
      </c>
      <c r="F107" s="141" t="s">
        <v>180</v>
      </c>
      <c r="G107" s="141" t="s">
        <v>626</v>
      </c>
      <c r="H107" s="142">
        <v>7346</v>
      </c>
      <c r="I107" s="140">
        <v>5</v>
      </c>
      <c r="J107" s="143">
        <f>หนองบัวลำภู!F24</f>
        <v>726483.04</v>
      </c>
      <c r="K107" s="144">
        <f>หนองบัวลำภู!AK24</f>
        <v>735413.31</v>
      </c>
      <c r="L107" s="145">
        <f>หนองบัวลำภู!AL24</f>
        <v>3286771.04</v>
      </c>
      <c r="M107" s="145">
        <f>หนองบัวลำภู!AM24</f>
        <v>2745578.5100000002</v>
      </c>
      <c r="N107" s="141"/>
      <c r="O107" s="141"/>
      <c r="P107" s="141"/>
      <c r="Q107" s="133">
        <f t="shared" si="8"/>
        <v>541192.5299999998</v>
      </c>
      <c r="R107" s="134">
        <f t="shared" si="9"/>
        <v>447.42322896814591</v>
      </c>
    </row>
    <row r="108" spans="1:18" x14ac:dyDescent="0.35">
      <c r="A108" s="140">
        <v>3</v>
      </c>
      <c r="B108" s="141" t="s">
        <v>63</v>
      </c>
      <c r="C108" s="141" t="s">
        <v>285</v>
      </c>
      <c r="D108" s="141" t="s">
        <v>84</v>
      </c>
      <c r="E108" s="141" t="s">
        <v>1</v>
      </c>
      <c r="F108" s="141" t="s">
        <v>180</v>
      </c>
      <c r="G108" s="141" t="s">
        <v>627</v>
      </c>
      <c r="H108" s="142">
        <v>4269</v>
      </c>
      <c r="I108" s="140">
        <v>3</v>
      </c>
      <c r="J108" s="143">
        <f>หนองบัวลำภู!F25</f>
        <v>163424.54</v>
      </c>
      <c r="K108" s="144">
        <f>หนองบัวลำภู!AK25</f>
        <v>132240.63</v>
      </c>
      <c r="L108" s="145">
        <f>หนองบัวลำภู!AL25</f>
        <v>1803986.6</v>
      </c>
      <c r="M108" s="145">
        <f>หนองบัวลำภู!AM25</f>
        <v>1832499.1400000001</v>
      </c>
      <c r="N108" s="141"/>
      <c r="O108" s="141"/>
      <c r="P108" s="141"/>
      <c r="Q108" s="133">
        <f t="shared" si="8"/>
        <v>-28512.540000000037</v>
      </c>
      <c r="R108" s="134">
        <f t="shared" si="9"/>
        <v>422.57826188803</v>
      </c>
    </row>
    <row r="109" spans="1:18" x14ac:dyDescent="0.35">
      <c r="A109" s="140">
        <v>4</v>
      </c>
      <c r="B109" s="141" t="s">
        <v>63</v>
      </c>
      <c r="C109" s="141" t="s">
        <v>285</v>
      </c>
      <c r="D109" s="141" t="s">
        <v>84</v>
      </c>
      <c r="E109" s="141" t="s">
        <v>1</v>
      </c>
      <c r="F109" s="141" t="s">
        <v>180</v>
      </c>
      <c r="G109" s="141" t="s">
        <v>628</v>
      </c>
      <c r="H109" s="142">
        <v>7452</v>
      </c>
      <c r="I109" s="140">
        <v>5</v>
      </c>
      <c r="J109" s="143">
        <f>หนองบัวลำภู!F26</f>
        <v>979321.67</v>
      </c>
      <c r="K109" s="144">
        <f>หนองบัวลำภู!AK26</f>
        <v>956463.01</v>
      </c>
      <c r="L109" s="145">
        <f>หนองบัวลำภู!AL26</f>
        <v>3805698.8</v>
      </c>
      <c r="M109" s="145">
        <f>หนองบัวลำภู!AM26</f>
        <v>3209735.8800000004</v>
      </c>
      <c r="N109" s="141"/>
      <c r="O109" s="141"/>
      <c r="P109" s="141"/>
      <c r="Q109" s="133">
        <f t="shared" si="8"/>
        <v>595962.91999999946</v>
      </c>
      <c r="R109" s="134">
        <f t="shared" si="9"/>
        <v>510.69495437466452</v>
      </c>
    </row>
    <row r="110" spans="1:18" x14ac:dyDescent="0.35">
      <c r="A110" s="140">
        <v>5</v>
      </c>
      <c r="B110" s="141" t="s">
        <v>63</v>
      </c>
      <c r="C110" s="141" t="s">
        <v>285</v>
      </c>
      <c r="D110" s="141" t="s">
        <v>84</v>
      </c>
      <c r="E110" s="141" t="s">
        <v>1</v>
      </c>
      <c r="F110" s="141" t="s">
        <v>180</v>
      </c>
      <c r="G110" s="141" t="s">
        <v>629</v>
      </c>
      <c r="H110" s="142">
        <v>5116</v>
      </c>
      <c r="I110" s="140">
        <v>4</v>
      </c>
      <c r="J110" s="143">
        <f>หนองบัวลำภู!F27</f>
        <v>332182.71999999997</v>
      </c>
      <c r="K110" s="144">
        <f>หนองบัวลำภู!AK27</f>
        <v>479074.51999999996</v>
      </c>
      <c r="L110" s="145">
        <f>หนองบัวลำภู!AL27</f>
        <v>2558886.04</v>
      </c>
      <c r="M110" s="145">
        <f>หนองบัวลำภู!AM27</f>
        <v>2303383.5</v>
      </c>
      <c r="N110" s="141"/>
      <c r="O110" s="141"/>
      <c r="P110" s="141"/>
      <c r="Q110" s="133">
        <f t="shared" si="8"/>
        <v>255502.54000000004</v>
      </c>
      <c r="R110" s="134">
        <f t="shared" si="9"/>
        <v>500.17318999218139</v>
      </c>
    </row>
    <row r="111" spans="1:18" x14ac:dyDescent="0.35">
      <c r="A111" s="140">
        <v>6</v>
      </c>
      <c r="B111" s="141" t="s">
        <v>63</v>
      </c>
      <c r="C111" s="141" t="s">
        <v>285</v>
      </c>
      <c r="D111" s="141" t="s">
        <v>84</v>
      </c>
      <c r="E111" s="141" t="s">
        <v>1</v>
      </c>
      <c r="F111" s="141" t="s">
        <v>180</v>
      </c>
      <c r="G111" s="141" t="s">
        <v>630</v>
      </c>
      <c r="H111" s="142">
        <v>3330</v>
      </c>
      <c r="I111" s="140">
        <v>3</v>
      </c>
      <c r="J111" s="143">
        <f>หนองบัวลำภู!F28</f>
        <v>429963.47</v>
      </c>
      <c r="K111" s="144">
        <f>หนองบัวลำภู!AK28</f>
        <v>482803.18</v>
      </c>
      <c r="L111" s="145">
        <f>หนองบัวลำภู!AL28</f>
        <v>2179087.06</v>
      </c>
      <c r="M111" s="145">
        <f>หนองบัวลำภู!AM28</f>
        <v>1895599.0999999999</v>
      </c>
      <c r="N111" s="141"/>
      <c r="O111" s="141"/>
      <c r="P111" s="141"/>
      <c r="Q111" s="133">
        <f t="shared" si="8"/>
        <v>283487.9600000002</v>
      </c>
      <c r="R111" s="134">
        <f t="shared" si="9"/>
        <v>654.38049849849847</v>
      </c>
    </row>
    <row r="112" spans="1:18" x14ac:dyDescent="0.35">
      <c r="A112" s="140">
        <v>7</v>
      </c>
      <c r="B112" s="141" t="s">
        <v>63</v>
      </c>
      <c r="C112" s="141" t="s">
        <v>285</v>
      </c>
      <c r="D112" s="141" t="s">
        <v>84</v>
      </c>
      <c r="E112" s="141" t="s">
        <v>1</v>
      </c>
      <c r="F112" s="141" t="s">
        <v>180</v>
      </c>
      <c r="G112" s="141" t="s">
        <v>631</v>
      </c>
      <c r="H112" s="142">
        <v>3774</v>
      </c>
      <c r="I112" s="140">
        <v>3</v>
      </c>
      <c r="J112" s="143">
        <f>หนองบัวลำภู!F29</f>
        <v>290409.89</v>
      </c>
      <c r="K112" s="144">
        <f>หนองบัวลำภู!AK29</f>
        <v>331537.46000000002</v>
      </c>
      <c r="L112" s="145">
        <f>หนองบัวลำภู!AL29</f>
        <v>1887292.5699999998</v>
      </c>
      <c r="M112" s="145">
        <f>หนองบัวลำภู!AM29</f>
        <v>1707561.6199999999</v>
      </c>
      <c r="N112" s="141"/>
      <c r="O112" s="141"/>
      <c r="P112" s="141"/>
      <c r="Q112" s="133">
        <f t="shared" si="8"/>
        <v>179730.94999999995</v>
      </c>
      <c r="R112" s="134">
        <f t="shared" si="9"/>
        <v>500.07752252252249</v>
      </c>
    </row>
    <row r="113" spans="1:18" x14ac:dyDescent="0.35">
      <c r="A113" s="140">
        <v>8</v>
      </c>
      <c r="B113" s="141" t="s">
        <v>63</v>
      </c>
      <c r="C113" s="141" t="s">
        <v>285</v>
      </c>
      <c r="D113" s="141" t="s">
        <v>84</v>
      </c>
      <c r="E113" s="141" t="s">
        <v>1</v>
      </c>
      <c r="F113" s="141" t="s">
        <v>180</v>
      </c>
      <c r="G113" s="141" t="s">
        <v>632</v>
      </c>
      <c r="H113" s="142">
        <v>2996</v>
      </c>
      <c r="I113" s="140">
        <v>2</v>
      </c>
      <c r="J113" s="143">
        <f>หนองบัวลำภู!F30</f>
        <v>206988.35</v>
      </c>
      <c r="K113" s="144">
        <f>หนองบัวลำภู!AK30</f>
        <v>255768.11000000002</v>
      </c>
      <c r="L113" s="145">
        <f>หนองบัวลำภู!AL30</f>
        <v>2031682.7</v>
      </c>
      <c r="M113" s="145">
        <f>หนองบัวลำภู!AM30</f>
        <v>1594925.1700000002</v>
      </c>
      <c r="N113" s="141"/>
      <c r="O113" s="141"/>
      <c r="P113" s="141"/>
      <c r="Q113" s="133">
        <f t="shared" si="8"/>
        <v>436757.5299999998</v>
      </c>
      <c r="R113" s="134">
        <f t="shared" si="9"/>
        <v>678.13174232309746</v>
      </c>
    </row>
    <row r="114" spans="1:18" x14ac:dyDescent="0.35">
      <c r="A114" s="140">
        <v>9</v>
      </c>
      <c r="B114" s="141" t="s">
        <v>63</v>
      </c>
      <c r="C114" s="141" t="s">
        <v>285</v>
      </c>
      <c r="D114" s="141" t="s">
        <v>84</v>
      </c>
      <c r="E114" s="141" t="s">
        <v>1</v>
      </c>
      <c r="F114" s="141" t="s">
        <v>180</v>
      </c>
      <c r="G114" s="141" t="s">
        <v>633</v>
      </c>
      <c r="H114" s="142">
        <v>6600</v>
      </c>
      <c r="I114" s="140">
        <v>5</v>
      </c>
      <c r="J114" s="143">
        <f>หนองบัวลำภู!F31</f>
        <v>618954.81999999995</v>
      </c>
      <c r="K114" s="144">
        <f>หนองบัวลำภู!AK31</f>
        <v>621446.1399999999</v>
      </c>
      <c r="L114" s="145">
        <f>หนองบัวลำภู!AL31</f>
        <v>2149523.09</v>
      </c>
      <c r="M114" s="145">
        <f>หนองบัวลำภู!AM31</f>
        <v>2218829.54</v>
      </c>
      <c r="N114" s="141"/>
      <c r="O114" s="141"/>
      <c r="P114" s="141"/>
      <c r="Q114" s="133">
        <f t="shared" si="8"/>
        <v>-69306.450000000186</v>
      </c>
      <c r="R114" s="134">
        <f t="shared" si="9"/>
        <v>325.68531666666667</v>
      </c>
    </row>
    <row r="115" spans="1:18" x14ac:dyDescent="0.35">
      <c r="A115" s="140">
        <v>10</v>
      </c>
      <c r="B115" s="141" t="s">
        <v>63</v>
      </c>
      <c r="C115" s="141" t="s">
        <v>285</v>
      </c>
      <c r="D115" s="141" t="s">
        <v>84</v>
      </c>
      <c r="E115" s="141" t="s">
        <v>1</v>
      </c>
      <c r="F115" s="141" t="s">
        <v>180</v>
      </c>
      <c r="G115" s="141" t="s">
        <v>634</v>
      </c>
      <c r="H115" s="142">
        <v>2814</v>
      </c>
      <c r="I115" s="140">
        <v>2</v>
      </c>
      <c r="J115" s="143">
        <f>หนองบัวลำภู!F32</f>
        <v>264953.84000000003</v>
      </c>
      <c r="K115" s="144">
        <f>หนองบัวลำภู!AK32</f>
        <v>221220.69</v>
      </c>
      <c r="L115" s="145">
        <f>หนองบัวลำภู!AL32</f>
        <v>1747671.5299999998</v>
      </c>
      <c r="M115" s="145">
        <f>หนองบัวลำภู!AM32</f>
        <v>1565843.85</v>
      </c>
      <c r="N115" s="141"/>
      <c r="O115" s="141"/>
      <c r="P115" s="141"/>
      <c r="Q115" s="133">
        <f t="shared" si="8"/>
        <v>181827.6799999997</v>
      </c>
      <c r="R115" s="134">
        <f t="shared" si="9"/>
        <v>621.06308813077464</v>
      </c>
    </row>
    <row r="116" spans="1:18" x14ac:dyDescent="0.35">
      <c r="A116" s="140">
        <v>11</v>
      </c>
      <c r="B116" s="141" t="s">
        <v>63</v>
      </c>
      <c r="C116" s="141" t="s">
        <v>285</v>
      </c>
      <c r="D116" s="141" t="s">
        <v>84</v>
      </c>
      <c r="E116" s="141" t="s">
        <v>1</v>
      </c>
      <c r="F116" s="141" t="s">
        <v>180</v>
      </c>
      <c r="G116" s="141" t="s">
        <v>635</v>
      </c>
      <c r="H116" s="142">
        <v>5791</v>
      </c>
      <c r="I116" s="140">
        <v>4</v>
      </c>
      <c r="J116" s="143">
        <f>หนองบัวลำภู!F33</f>
        <v>292780.86</v>
      </c>
      <c r="K116" s="144">
        <f>หนองบัวลำภู!AK33</f>
        <v>286125.90999999997</v>
      </c>
      <c r="L116" s="145">
        <f>หนองบัวลำภู!AL33</f>
        <v>2137093.96</v>
      </c>
      <c r="M116" s="145">
        <f>หนองบัวลำภู!AM33</f>
        <v>2455969.2400000002</v>
      </c>
      <c r="N116" s="141"/>
      <c r="O116" s="141"/>
      <c r="P116" s="141"/>
      <c r="Q116" s="133">
        <f t="shared" si="8"/>
        <v>-318875.28000000026</v>
      </c>
      <c r="R116" s="134">
        <f t="shared" si="9"/>
        <v>369.03711966845106</v>
      </c>
    </row>
    <row r="117" spans="1:18" x14ac:dyDescent="0.35">
      <c r="A117" s="140">
        <v>12</v>
      </c>
      <c r="B117" s="141" t="s">
        <v>63</v>
      </c>
      <c r="C117" s="141" t="s">
        <v>285</v>
      </c>
      <c r="D117" s="141" t="s">
        <v>84</v>
      </c>
      <c r="E117" s="141" t="s">
        <v>1</v>
      </c>
      <c r="F117" s="141" t="s">
        <v>180</v>
      </c>
      <c r="G117" s="141" t="s">
        <v>636</v>
      </c>
      <c r="H117" s="142">
        <v>5865</v>
      </c>
      <c r="I117" s="140">
        <v>4</v>
      </c>
      <c r="J117" s="143">
        <f>หนองบัวลำภู!F34</f>
        <v>570027.65</v>
      </c>
      <c r="K117" s="144">
        <f>หนองบัวลำภู!AK34</f>
        <v>466639.66</v>
      </c>
      <c r="L117" s="145">
        <f>หนองบัวลำภู!AL34</f>
        <v>2571829.73</v>
      </c>
      <c r="M117" s="145">
        <f>หนองบัวลำภู!AM34</f>
        <v>2443251.11</v>
      </c>
      <c r="N117" s="141"/>
      <c r="O117" s="141"/>
      <c r="P117" s="141"/>
      <c r="Q117" s="133">
        <f t="shared" si="8"/>
        <v>128578.62000000011</v>
      </c>
      <c r="R117" s="134">
        <f t="shared" si="9"/>
        <v>438.50464279624896</v>
      </c>
    </row>
    <row r="118" spans="1:18" x14ac:dyDescent="0.35">
      <c r="A118" s="140">
        <v>13</v>
      </c>
      <c r="B118" s="141" t="s">
        <v>63</v>
      </c>
      <c r="C118" s="141" t="s">
        <v>285</v>
      </c>
      <c r="D118" s="141" t="s">
        <v>84</v>
      </c>
      <c r="E118" s="141" t="s">
        <v>1</v>
      </c>
      <c r="F118" s="141" t="s">
        <v>180</v>
      </c>
      <c r="G118" s="141" t="s">
        <v>637</v>
      </c>
      <c r="H118" s="142">
        <v>4511</v>
      </c>
      <c r="I118" s="140">
        <v>4</v>
      </c>
      <c r="J118" s="143">
        <f>หนองบัวลำภู!F35</f>
        <v>185934.89</v>
      </c>
      <c r="K118" s="144">
        <f>หนองบัวลำภู!AK35</f>
        <v>46321.250000000029</v>
      </c>
      <c r="L118" s="145">
        <f>หนองบัวลำภู!AL35</f>
        <v>1654300.8399999999</v>
      </c>
      <c r="M118" s="145">
        <f>หนองบัวลำภู!AM35</f>
        <v>1875732.15</v>
      </c>
      <c r="N118" s="141"/>
      <c r="O118" s="141"/>
      <c r="P118" s="141"/>
      <c r="Q118" s="133">
        <f t="shared" si="8"/>
        <v>-221431.31000000006</v>
      </c>
      <c r="R118" s="134">
        <f t="shared" si="9"/>
        <v>366.72596763467078</v>
      </c>
    </row>
    <row r="119" spans="1:18" s="152" customFormat="1" x14ac:dyDescent="0.35">
      <c r="A119" s="146">
        <v>2</v>
      </c>
      <c r="B119" s="147" t="s">
        <v>63</v>
      </c>
      <c r="C119" s="147"/>
      <c r="D119" s="147"/>
      <c r="E119" s="147" t="s">
        <v>77</v>
      </c>
      <c r="F119" s="147"/>
      <c r="G119" s="147" t="s">
        <v>287</v>
      </c>
      <c r="H119" s="153">
        <f>SUM(H106:H118)</f>
        <v>59864</v>
      </c>
      <c r="I119" s="146"/>
      <c r="J119" s="149">
        <f>SUM(J106:J118)</f>
        <v>5061425.7399999993</v>
      </c>
      <c r="K119" s="149">
        <f t="shared" ref="K119:M119" si="14">SUM(K106:K118)</f>
        <v>5015053.870000001</v>
      </c>
      <c r="L119" s="149">
        <f t="shared" si="14"/>
        <v>27813823.960000005</v>
      </c>
      <c r="M119" s="149">
        <f t="shared" si="14"/>
        <v>25848908.810000002</v>
      </c>
      <c r="N119" s="147">
        <v>12</v>
      </c>
      <c r="O119" s="147">
        <v>12</v>
      </c>
      <c r="P119" s="147">
        <f>N119-O119</f>
        <v>0</v>
      </c>
      <c r="Q119" s="150">
        <f t="shared" si="8"/>
        <v>1964915.1500000022</v>
      </c>
      <c r="R119" s="151">
        <f>L119/H119</f>
        <v>464.61686422557807</v>
      </c>
    </row>
    <row r="120" spans="1:18" x14ac:dyDescent="0.35">
      <c r="A120" s="140">
        <v>1</v>
      </c>
      <c r="B120" s="141" t="s">
        <v>63</v>
      </c>
      <c r="C120" s="141" t="s">
        <v>288</v>
      </c>
      <c r="D120" s="141" t="s">
        <v>91</v>
      </c>
      <c r="E120" s="141" t="s">
        <v>2</v>
      </c>
      <c r="F120" s="141" t="s">
        <v>210</v>
      </c>
      <c r="G120" s="141" t="s">
        <v>289</v>
      </c>
      <c r="H120" s="142"/>
      <c r="I120" s="140"/>
      <c r="J120" s="143"/>
      <c r="K120" s="144"/>
      <c r="L120" s="145"/>
      <c r="M120" s="145"/>
      <c r="N120" s="141"/>
      <c r="O120" s="141"/>
      <c r="P120" s="141"/>
    </row>
    <row r="121" spans="1:18" x14ac:dyDescent="0.35">
      <c r="A121" s="140">
        <v>2</v>
      </c>
      <c r="B121" s="141" t="s">
        <v>63</v>
      </c>
      <c r="C121" s="141" t="s">
        <v>288</v>
      </c>
      <c r="D121" s="141" t="s">
        <v>91</v>
      </c>
      <c r="E121" s="141" t="s">
        <v>2</v>
      </c>
      <c r="F121" s="141" t="s">
        <v>180</v>
      </c>
      <c r="G121" s="141" t="s">
        <v>638</v>
      </c>
      <c r="H121" s="142">
        <v>1955</v>
      </c>
      <c r="I121" s="140">
        <v>2</v>
      </c>
      <c r="J121" s="143">
        <f>หนองบัวลำภู!F36</f>
        <v>314570.67</v>
      </c>
      <c r="K121" s="144">
        <f>หนองบัวลำภู!AK36</f>
        <v>393475.16999999993</v>
      </c>
      <c r="L121" s="145">
        <f>หนองบัวลำภู!AL36</f>
        <v>1143666.8500000001</v>
      </c>
      <c r="M121" s="145">
        <f>หนองบัวลำภู!AM36</f>
        <v>1026994.4500000001</v>
      </c>
      <c r="N121" s="141"/>
      <c r="O121" s="141"/>
      <c r="P121" s="141"/>
      <c r="Q121" s="133">
        <f t="shared" si="8"/>
        <v>116672.40000000002</v>
      </c>
      <c r="R121" s="134">
        <f t="shared" si="9"/>
        <v>584.99583120204613</v>
      </c>
    </row>
    <row r="122" spans="1:18" x14ac:dyDescent="0.35">
      <c r="A122" s="140">
        <v>3</v>
      </c>
      <c r="B122" s="141" t="s">
        <v>63</v>
      </c>
      <c r="C122" s="141" t="s">
        <v>288</v>
      </c>
      <c r="D122" s="141" t="s">
        <v>91</v>
      </c>
      <c r="E122" s="141" t="s">
        <v>2</v>
      </c>
      <c r="F122" s="141" t="s">
        <v>180</v>
      </c>
      <c r="G122" s="141" t="s">
        <v>639</v>
      </c>
      <c r="H122" s="142">
        <v>4228</v>
      </c>
      <c r="I122" s="140">
        <v>3</v>
      </c>
      <c r="J122" s="143">
        <f>หนองบัวลำภู!F37</f>
        <v>407278.26</v>
      </c>
      <c r="K122" s="144">
        <f>หนองบัวลำภู!AK37</f>
        <v>431339.27</v>
      </c>
      <c r="L122" s="145">
        <f>หนองบัวลำภู!AL37</f>
        <v>1140413.03</v>
      </c>
      <c r="M122" s="145">
        <f>หนองบัวลำภู!AM37</f>
        <v>1054779.6100000001</v>
      </c>
      <c r="N122" s="141"/>
      <c r="O122" s="141"/>
      <c r="P122" s="141"/>
      <c r="Q122" s="133">
        <f t="shared" si="8"/>
        <v>85633.419999999925</v>
      </c>
      <c r="R122" s="134">
        <f t="shared" si="9"/>
        <v>269.72872043519396</v>
      </c>
    </row>
    <row r="123" spans="1:18" x14ac:dyDescent="0.35">
      <c r="A123" s="140">
        <v>4</v>
      </c>
      <c r="B123" s="141" t="s">
        <v>63</v>
      </c>
      <c r="C123" s="141" t="s">
        <v>288</v>
      </c>
      <c r="D123" s="141" t="s">
        <v>91</v>
      </c>
      <c r="E123" s="141" t="s">
        <v>2</v>
      </c>
      <c r="F123" s="141" t="s">
        <v>180</v>
      </c>
      <c r="G123" s="141" t="s">
        <v>640</v>
      </c>
      <c r="H123" s="142">
        <v>1245</v>
      </c>
      <c r="I123" s="140">
        <v>1</v>
      </c>
      <c r="J123" s="143">
        <f>หนองบัวลำภู!F38</f>
        <v>300446.17</v>
      </c>
      <c r="K123" s="144">
        <f>หนองบัวลำภู!AK38</f>
        <v>329615.96999999997</v>
      </c>
      <c r="L123" s="145">
        <f>หนองบัวลำภู!AL38</f>
        <v>1093303.44</v>
      </c>
      <c r="M123" s="145">
        <f>หนองบัวลำภู!AM38</f>
        <v>1010901.93</v>
      </c>
      <c r="N123" s="141"/>
      <c r="O123" s="141"/>
      <c r="P123" s="141"/>
      <c r="Q123" s="133">
        <f t="shared" si="8"/>
        <v>82401.509999999893</v>
      </c>
      <c r="R123" s="134">
        <f t="shared" si="9"/>
        <v>878.15537349397584</v>
      </c>
    </row>
    <row r="124" spans="1:18" x14ac:dyDescent="0.35">
      <c r="A124" s="140">
        <v>5</v>
      </c>
      <c r="B124" s="141" t="s">
        <v>63</v>
      </c>
      <c r="C124" s="141" t="s">
        <v>288</v>
      </c>
      <c r="D124" s="141" t="s">
        <v>91</v>
      </c>
      <c r="E124" s="141" t="s">
        <v>2</v>
      </c>
      <c r="F124" s="141" t="s">
        <v>180</v>
      </c>
      <c r="G124" s="141" t="s">
        <v>641</v>
      </c>
      <c r="H124" s="142">
        <v>5421</v>
      </c>
      <c r="I124" s="140">
        <v>4</v>
      </c>
      <c r="J124" s="143">
        <f>หนองบัวลำภู!F39</f>
        <v>485241.65</v>
      </c>
      <c r="K124" s="144">
        <f>หนองบัวลำภู!AK39</f>
        <v>533921.57000000007</v>
      </c>
      <c r="L124" s="145">
        <f>หนองบัวลำภู!AL39</f>
        <v>2312990.4900000002</v>
      </c>
      <c r="M124" s="145">
        <f>หนองบัวลำภู!AM39</f>
        <v>1964995.53</v>
      </c>
      <c r="N124" s="141"/>
      <c r="O124" s="141"/>
      <c r="P124" s="141"/>
      <c r="Q124" s="133">
        <f t="shared" si="8"/>
        <v>347994.9600000002</v>
      </c>
      <c r="R124" s="134">
        <f t="shared" si="9"/>
        <v>426.67229109020479</v>
      </c>
    </row>
    <row r="125" spans="1:18" x14ac:dyDescent="0.35">
      <c r="A125" s="140">
        <v>6</v>
      </c>
      <c r="B125" s="141" t="s">
        <v>63</v>
      </c>
      <c r="C125" s="141" t="s">
        <v>288</v>
      </c>
      <c r="D125" s="141" t="s">
        <v>91</v>
      </c>
      <c r="E125" s="141" t="s">
        <v>2</v>
      </c>
      <c r="F125" s="141" t="s">
        <v>180</v>
      </c>
      <c r="G125" s="141" t="s">
        <v>642</v>
      </c>
      <c r="H125" s="142">
        <v>3481</v>
      </c>
      <c r="I125" s="140">
        <v>3</v>
      </c>
      <c r="J125" s="143">
        <f>หนองบัวลำภู!F40</f>
        <v>800577.16</v>
      </c>
      <c r="K125" s="144">
        <f>หนองบัวลำภู!AK40</f>
        <v>905392.31</v>
      </c>
      <c r="L125" s="145">
        <f>หนองบัวลำภู!AL40</f>
        <v>2086423.25</v>
      </c>
      <c r="M125" s="145">
        <f>หนองบัวลำภู!AM40</f>
        <v>1574621.72</v>
      </c>
      <c r="N125" s="141"/>
      <c r="O125" s="141"/>
      <c r="P125" s="141"/>
      <c r="Q125" s="133">
        <f t="shared" si="8"/>
        <v>511801.53</v>
      </c>
      <c r="R125" s="134">
        <f t="shared" si="9"/>
        <v>599.37467681700662</v>
      </c>
    </row>
    <row r="126" spans="1:18" x14ac:dyDescent="0.35">
      <c r="A126" s="140">
        <v>7</v>
      </c>
      <c r="B126" s="141" t="s">
        <v>63</v>
      </c>
      <c r="C126" s="141" t="s">
        <v>288</v>
      </c>
      <c r="D126" s="141" t="s">
        <v>91</v>
      </c>
      <c r="E126" s="141" t="s">
        <v>2</v>
      </c>
      <c r="F126" s="141" t="s">
        <v>180</v>
      </c>
      <c r="G126" s="141" t="s">
        <v>643</v>
      </c>
      <c r="H126" s="142">
        <v>3499</v>
      </c>
      <c r="I126" s="140">
        <v>3</v>
      </c>
      <c r="J126" s="143">
        <f>หนองบัวลำภู!F41</f>
        <v>891015.12</v>
      </c>
      <c r="K126" s="144">
        <f>หนองบัวลำภู!AK41</f>
        <v>919212</v>
      </c>
      <c r="L126" s="145">
        <f>หนองบัวลำภู!AL41</f>
        <v>1818551.27</v>
      </c>
      <c r="M126" s="145">
        <f>หนองบัวลำภู!AM41</f>
        <v>1752332.26</v>
      </c>
      <c r="N126" s="141"/>
      <c r="O126" s="141"/>
      <c r="P126" s="141"/>
      <c r="Q126" s="133">
        <f t="shared" si="8"/>
        <v>66219.010000000009</v>
      </c>
      <c r="R126" s="134">
        <f t="shared" si="9"/>
        <v>519.73457273506722</v>
      </c>
    </row>
    <row r="127" spans="1:18" x14ac:dyDescent="0.35">
      <c r="A127" s="140">
        <v>8</v>
      </c>
      <c r="B127" s="141" t="s">
        <v>63</v>
      </c>
      <c r="C127" s="141" t="s">
        <v>288</v>
      </c>
      <c r="D127" s="141" t="s">
        <v>91</v>
      </c>
      <c r="E127" s="141" t="s">
        <v>2</v>
      </c>
      <c r="F127" s="141" t="s">
        <v>180</v>
      </c>
      <c r="G127" s="141" t="s">
        <v>644</v>
      </c>
      <c r="H127" s="142">
        <v>1888</v>
      </c>
      <c r="I127" s="140">
        <v>2</v>
      </c>
      <c r="J127" s="143">
        <f>หนองบัวลำภู!F42</f>
        <v>376402.89</v>
      </c>
      <c r="K127" s="144">
        <f>หนองบัวลำภู!AK42</f>
        <v>465334.75</v>
      </c>
      <c r="L127" s="145">
        <f>หนองบัวลำภู!AL42</f>
        <v>1457859.6800000002</v>
      </c>
      <c r="M127" s="145">
        <f>หนองบัวลำภู!AM42</f>
        <v>1402111.93</v>
      </c>
      <c r="N127" s="141"/>
      <c r="O127" s="141"/>
      <c r="P127" s="141"/>
      <c r="Q127" s="133">
        <f t="shared" si="8"/>
        <v>55747.750000000233</v>
      </c>
      <c r="R127" s="134">
        <f t="shared" si="9"/>
        <v>772.17144067796619</v>
      </c>
    </row>
    <row r="128" spans="1:18" x14ac:dyDescent="0.35">
      <c r="A128" s="140">
        <v>9</v>
      </c>
      <c r="B128" s="141" t="s">
        <v>63</v>
      </c>
      <c r="C128" s="141" t="s">
        <v>288</v>
      </c>
      <c r="D128" s="141" t="s">
        <v>91</v>
      </c>
      <c r="E128" s="141" t="s">
        <v>2</v>
      </c>
      <c r="F128" s="141" t="s">
        <v>180</v>
      </c>
      <c r="G128" s="141" t="s">
        <v>645</v>
      </c>
      <c r="H128" s="142">
        <v>1651</v>
      </c>
      <c r="I128" s="140">
        <v>2</v>
      </c>
      <c r="J128" s="143">
        <f>หนองบัวลำภู!F43</f>
        <v>333871.23</v>
      </c>
      <c r="K128" s="144">
        <f>หนองบัวลำภู!AK43</f>
        <v>426392.6</v>
      </c>
      <c r="L128" s="145">
        <f>หนองบัวลำภู!AL43</f>
        <v>896290.69000000006</v>
      </c>
      <c r="M128" s="145">
        <f>หนองบัวลำภู!AM43</f>
        <v>805594.7</v>
      </c>
      <c r="N128" s="141"/>
      <c r="O128" s="141"/>
      <c r="P128" s="141"/>
      <c r="Q128" s="133">
        <f t="shared" si="8"/>
        <v>90695.990000000107</v>
      </c>
      <c r="R128" s="134">
        <f t="shared" si="9"/>
        <v>542.87746214415506</v>
      </c>
    </row>
    <row r="129" spans="1:18" x14ac:dyDescent="0.35">
      <c r="A129" s="140">
        <v>10</v>
      </c>
      <c r="B129" s="141" t="s">
        <v>63</v>
      </c>
      <c r="C129" s="141" t="s">
        <v>288</v>
      </c>
      <c r="D129" s="141" t="s">
        <v>91</v>
      </c>
      <c r="E129" s="141" t="s">
        <v>2</v>
      </c>
      <c r="F129" s="141" t="s">
        <v>180</v>
      </c>
      <c r="G129" s="141" t="s">
        <v>646</v>
      </c>
      <c r="H129" s="142">
        <v>3959</v>
      </c>
      <c r="I129" s="140">
        <v>3</v>
      </c>
      <c r="J129" s="143">
        <f>หนองบัวลำภู!F44</f>
        <v>457041.09</v>
      </c>
      <c r="K129" s="144">
        <f>หนองบัวลำภู!AK44</f>
        <v>537959.96000000008</v>
      </c>
      <c r="L129" s="145">
        <f>หนองบัวลำภู!AL44</f>
        <v>1454840.1600000001</v>
      </c>
      <c r="M129" s="145">
        <f>หนองบัวลำภู!AM44</f>
        <v>1445530.5</v>
      </c>
      <c r="N129" s="141"/>
      <c r="O129" s="141"/>
      <c r="P129" s="141"/>
      <c r="Q129" s="133">
        <f t="shared" si="8"/>
        <v>9309.660000000149</v>
      </c>
      <c r="R129" s="134">
        <f t="shared" si="9"/>
        <v>367.47667592826474</v>
      </c>
    </row>
    <row r="130" spans="1:18" x14ac:dyDescent="0.35">
      <c r="A130" s="140">
        <v>11</v>
      </c>
      <c r="B130" s="141" t="s">
        <v>63</v>
      </c>
      <c r="C130" s="141" t="s">
        <v>288</v>
      </c>
      <c r="D130" s="141" t="s">
        <v>91</v>
      </c>
      <c r="E130" s="141" t="s">
        <v>2</v>
      </c>
      <c r="F130" s="141" t="s">
        <v>180</v>
      </c>
      <c r="G130" s="141" t="s">
        <v>647</v>
      </c>
      <c r="H130" s="142">
        <v>2503</v>
      </c>
      <c r="I130" s="140">
        <v>2</v>
      </c>
      <c r="J130" s="143">
        <f>หนองบัวลำภู!F45</f>
        <v>579252.93999999994</v>
      </c>
      <c r="K130" s="144">
        <f>หนองบัวลำภู!AK45</f>
        <v>642077.97</v>
      </c>
      <c r="L130" s="145">
        <f>หนองบัวลำภู!AL45</f>
        <v>1120631.29</v>
      </c>
      <c r="M130" s="145">
        <f>หนองบัวลำภู!AM45</f>
        <v>1149136.58</v>
      </c>
      <c r="N130" s="141"/>
      <c r="O130" s="141"/>
      <c r="P130" s="141"/>
      <c r="Q130" s="133">
        <f t="shared" si="8"/>
        <v>-28505.290000000037</v>
      </c>
      <c r="R130" s="134">
        <f t="shared" si="9"/>
        <v>447.71525769077107</v>
      </c>
    </row>
    <row r="131" spans="1:18" x14ac:dyDescent="0.35">
      <c r="A131" s="140">
        <v>12</v>
      </c>
      <c r="B131" s="141" t="s">
        <v>63</v>
      </c>
      <c r="C131" s="141" t="s">
        <v>288</v>
      </c>
      <c r="D131" s="141" t="s">
        <v>91</v>
      </c>
      <c r="E131" s="141" t="s">
        <v>2</v>
      </c>
      <c r="F131" s="141" t="s">
        <v>180</v>
      </c>
      <c r="G131" s="141" t="s">
        <v>648</v>
      </c>
      <c r="H131" s="142">
        <v>3619</v>
      </c>
      <c r="I131" s="140">
        <v>3</v>
      </c>
      <c r="J131" s="143">
        <f>หนองบัวลำภู!F46</f>
        <v>393249.78</v>
      </c>
      <c r="K131" s="144">
        <f>หนองบัวลำภู!AK46</f>
        <v>481039.33</v>
      </c>
      <c r="L131" s="145">
        <f>หนองบัวลำภู!AL46</f>
        <v>1952016.64</v>
      </c>
      <c r="M131" s="145">
        <f>หนองบัวลำภู!AM46</f>
        <v>1703955.93</v>
      </c>
      <c r="N131" s="141"/>
      <c r="O131" s="141"/>
      <c r="P131" s="141"/>
      <c r="Q131" s="133">
        <f t="shared" si="8"/>
        <v>248060.70999999996</v>
      </c>
      <c r="R131" s="134">
        <f t="shared" si="9"/>
        <v>539.38011605415863</v>
      </c>
    </row>
    <row r="132" spans="1:18" x14ac:dyDescent="0.35">
      <c r="A132" s="140">
        <v>13</v>
      </c>
      <c r="B132" s="141" t="s">
        <v>63</v>
      </c>
      <c r="C132" s="141" t="s">
        <v>288</v>
      </c>
      <c r="D132" s="141" t="s">
        <v>91</v>
      </c>
      <c r="E132" s="141" t="s">
        <v>2</v>
      </c>
      <c r="F132" s="141" t="s">
        <v>180</v>
      </c>
      <c r="G132" s="141" t="s">
        <v>649</v>
      </c>
      <c r="H132" s="142">
        <v>2593</v>
      </c>
      <c r="I132" s="140">
        <v>2</v>
      </c>
      <c r="J132" s="143">
        <f>หนองบัวลำภู!F47</f>
        <v>162390.41</v>
      </c>
      <c r="K132" s="144">
        <f>หนองบัวลำภู!AK47</f>
        <v>262637.33999999997</v>
      </c>
      <c r="L132" s="145">
        <f>หนองบัวลำภู!AL47</f>
        <v>700340.67</v>
      </c>
      <c r="M132" s="145">
        <f>หนองบัวลำภู!AM47</f>
        <v>702400.16</v>
      </c>
      <c r="N132" s="141"/>
      <c r="O132" s="141"/>
      <c r="P132" s="141"/>
      <c r="Q132" s="133">
        <f t="shared" si="8"/>
        <v>-2059.4899999999907</v>
      </c>
      <c r="R132" s="134">
        <f t="shared" si="9"/>
        <v>270.08895873505594</v>
      </c>
    </row>
    <row r="133" spans="1:18" x14ac:dyDescent="0.35">
      <c r="A133" s="140">
        <v>14</v>
      </c>
      <c r="B133" s="141" t="s">
        <v>63</v>
      </c>
      <c r="C133" s="141" t="s">
        <v>288</v>
      </c>
      <c r="D133" s="141" t="s">
        <v>91</v>
      </c>
      <c r="E133" s="141" t="s">
        <v>2</v>
      </c>
      <c r="F133" s="141" t="s">
        <v>180</v>
      </c>
      <c r="G133" s="141" t="s">
        <v>650</v>
      </c>
      <c r="H133" s="142">
        <v>1622</v>
      </c>
      <c r="I133" s="140">
        <v>2</v>
      </c>
      <c r="J133" s="143">
        <f>หนองบัวลำภู!F48</f>
        <v>489795.26</v>
      </c>
      <c r="K133" s="144">
        <f>หนองบัวลำภู!AK48</f>
        <v>551959.89</v>
      </c>
      <c r="L133" s="145">
        <f>หนองบัวลำภู!AL48</f>
        <v>1117711.6600000001</v>
      </c>
      <c r="M133" s="145">
        <f>หนองบัวลำภู!AM48</f>
        <v>1003398.37</v>
      </c>
      <c r="N133" s="141"/>
      <c r="O133" s="141"/>
      <c r="P133" s="141"/>
      <c r="Q133" s="133">
        <f t="shared" si="8"/>
        <v>114313.29000000015</v>
      </c>
      <c r="R133" s="134">
        <f t="shared" si="9"/>
        <v>689.09473489519121</v>
      </c>
    </row>
    <row r="134" spans="1:18" x14ac:dyDescent="0.35">
      <c r="A134" s="140">
        <v>15</v>
      </c>
      <c r="B134" s="141" t="s">
        <v>63</v>
      </c>
      <c r="C134" s="141" t="s">
        <v>288</v>
      </c>
      <c r="D134" s="141" t="s">
        <v>91</v>
      </c>
      <c r="E134" s="141" t="s">
        <v>2</v>
      </c>
      <c r="F134" s="141" t="s">
        <v>180</v>
      </c>
      <c r="G134" s="141" t="s">
        <v>651</v>
      </c>
      <c r="H134" s="142">
        <v>2164</v>
      </c>
      <c r="I134" s="140">
        <v>2</v>
      </c>
      <c r="J134" s="143">
        <f>หนองบัวลำภู!F49</f>
        <v>196170.61</v>
      </c>
      <c r="K134" s="144">
        <f>หนองบัวลำภู!AK49</f>
        <v>164707.96999999997</v>
      </c>
      <c r="L134" s="145">
        <f>หนองบัวลำภู!AL49</f>
        <v>1031162.3400000001</v>
      </c>
      <c r="M134" s="145">
        <f>หนองบัวลำภู!AM49</f>
        <v>1050971.0900000001</v>
      </c>
      <c r="N134" s="141"/>
      <c r="O134" s="141"/>
      <c r="P134" s="141"/>
      <c r="Q134" s="133">
        <f t="shared" si="8"/>
        <v>-19808.75</v>
      </c>
      <c r="R134" s="134">
        <f t="shared" si="9"/>
        <v>476.50755083179303</v>
      </c>
    </row>
    <row r="135" spans="1:18" s="152" customFormat="1" x14ac:dyDescent="0.35">
      <c r="A135" s="146">
        <v>3</v>
      </c>
      <c r="B135" s="147" t="s">
        <v>63</v>
      </c>
      <c r="C135" s="147"/>
      <c r="D135" s="147"/>
      <c r="E135" s="147" t="s">
        <v>77</v>
      </c>
      <c r="F135" s="147"/>
      <c r="G135" s="147" t="s">
        <v>290</v>
      </c>
      <c r="H135" s="153">
        <f>SUM(H120:H134)</f>
        <v>39828</v>
      </c>
      <c r="I135" s="146"/>
      <c r="J135" s="149">
        <f>SUM(J120:J134)</f>
        <v>6187303.2400000002</v>
      </c>
      <c r="K135" s="149">
        <f t="shared" ref="K135:M135" si="15">SUM(K120:K134)</f>
        <v>7045066.0999999987</v>
      </c>
      <c r="L135" s="149">
        <f t="shared" si="15"/>
        <v>19326201.460000001</v>
      </c>
      <c r="M135" s="149">
        <f t="shared" si="15"/>
        <v>17647724.759999998</v>
      </c>
      <c r="N135" s="147">
        <v>14</v>
      </c>
      <c r="O135" s="147">
        <v>14</v>
      </c>
      <c r="P135" s="147">
        <f>N135-O135</f>
        <v>0</v>
      </c>
      <c r="Q135" s="150">
        <f t="shared" ref="Q135:Q198" si="16">L135-M135</f>
        <v>1678476.700000003</v>
      </c>
      <c r="R135" s="151">
        <f>L135/H135</f>
        <v>485.24157527367686</v>
      </c>
    </row>
    <row r="136" spans="1:18" x14ac:dyDescent="0.35">
      <c r="A136" s="140">
        <v>1</v>
      </c>
      <c r="B136" s="141" t="s">
        <v>63</v>
      </c>
      <c r="C136" s="141" t="s">
        <v>291</v>
      </c>
      <c r="D136" s="141" t="s">
        <v>98</v>
      </c>
      <c r="E136" s="141" t="s">
        <v>3</v>
      </c>
      <c r="F136" s="141" t="s">
        <v>210</v>
      </c>
      <c r="G136" s="141" t="s">
        <v>292</v>
      </c>
      <c r="H136" s="142"/>
      <c r="I136" s="140"/>
      <c r="J136" s="143"/>
      <c r="K136" s="144"/>
      <c r="L136" s="145"/>
      <c r="M136" s="145"/>
      <c r="N136" s="141"/>
      <c r="O136" s="141"/>
      <c r="P136" s="141"/>
    </row>
    <row r="137" spans="1:18" x14ac:dyDescent="0.35">
      <c r="A137" s="140">
        <v>2</v>
      </c>
      <c r="B137" s="141" t="s">
        <v>63</v>
      </c>
      <c r="C137" s="141" t="s">
        <v>291</v>
      </c>
      <c r="D137" s="141" t="s">
        <v>98</v>
      </c>
      <c r="E137" s="141" t="s">
        <v>3</v>
      </c>
      <c r="F137" s="141" t="s">
        <v>180</v>
      </c>
      <c r="G137" s="141" t="s">
        <v>652</v>
      </c>
      <c r="H137" s="142">
        <v>6007</v>
      </c>
      <c r="I137" s="140">
        <v>5</v>
      </c>
      <c r="J137" s="143">
        <f>หนองบัวลำภู!F50</f>
        <v>472505.5</v>
      </c>
      <c r="K137" s="144">
        <f>หนองบัวลำภู!AK50</f>
        <v>1014279.24</v>
      </c>
      <c r="L137" s="145">
        <f>หนองบัวลำภู!AL50</f>
        <v>2743688.55</v>
      </c>
      <c r="M137" s="145">
        <f>หนองบัวลำภู!AM50</f>
        <v>2648655.54</v>
      </c>
      <c r="N137" s="141"/>
      <c r="O137" s="141"/>
      <c r="P137" s="141"/>
      <c r="Q137" s="133">
        <f t="shared" si="16"/>
        <v>95033.009999999776</v>
      </c>
      <c r="R137" s="134">
        <f t="shared" ref="R137:R198" si="17">L137/H137</f>
        <v>456.74855168969532</v>
      </c>
    </row>
    <row r="138" spans="1:18" x14ac:dyDescent="0.35">
      <c r="A138" s="140">
        <v>3</v>
      </c>
      <c r="B138" s="141" t="s">
        <v>63</v>
      </c>
      <c r="C138" s="141" t="s">
        <v>291</v>
      </c>
      <c r="D138" s="141" t="s">
        <v>98</v>
      </c>
      <c r="E138" s="141" t="s">
        <v>3</v>
      </c>
      <c r="F138" s="141" t="s">
        <v>180</v>
      </c>
      <c r="G138" s="141" t="s">
        <v>653</v>
      </c>
      <c r="H138" s="142">
        <v>5439</v>
      </c>
      <c r="I138" s="140">
        <v>4</v>
      </c>
      <c r="J138" s="143">
        <f>หนองบัวลำภู!F51</f>
        <v>171282.74</v>
      </c>
      <c r="K138" s="144">
        <f>หนองบัวลำภู!AK51</f>
        <v>334962.06</v>
      </c>
      <c r="L138" s="145">
        <f>หนองบัวลำภู!AL51</f>
        <v>2343464.9900000002</v>
      </c>
      <c r="M138" s="145">
        <f>หนองบัวลำภู!AM51</f>
        <v>2573007.08</v>
      </c>
      <c r="N138" s="141"/>
      <c r="O138" s="141"/>
      <c r="P138" s="141"/>
      <c r="Q138" s="133">
        <f t="shared" si="16"/>
        <v>-229542.08999999985</v>
      </c>
      <c r="R138" s="134">
        <f t="shared" si="17"/>
        <v>430.86320831035118</v>
      </c>
    </row>
    <row r="139" spans="1:18" x14ac:dyDescent="0.35">
      <c r="A139" s="140">
        <v>4</v>
      </c>
      <c r="B139" s="141" t="s">
        <v>63</v>
      </c>
      <c r="C139" s="141" t="s">
        <v>291</v>
      </c>
      <c r="D139" s="141" t="s">
        <v>98</v>
      </c>
      <c r="E139" s="141" t="s">
        <v>3</v>
      </c>
      <c r="F139" s="141" t="s">
        <v>180</v>
      </c>
      <c r="G139" s="141" t="s">
        <v>654</v>
      </c>
      <c r="H139" s="142">
        <v>3683</v>
      </c>
      <c r="I139" s="140">
        <v>3</v>
      </c>
      <c r="J139" s="143">
        <f>หนองบัวลำภู!F52</f>
        <v>104235.63</v>
      </c>
      <c r="K139" s="144">
        <f>หนองบัวลำภู!AK52</f>
        <v>248638.5</v>
      </c>
      <c r="L139" s="145">
        <f>หนองบัวลำภู!AL52</f>
        <v>1588156.06</v>
      </c>
      <c r="M139" s="145">
        <f>หนองบัวลำภู!AM52</f>
        <v>1654395.3499999999</v>
      </c>
      <c r="N139" s="141"/>
      <c r="O139" s="141"/>
      <c r="P139" s="141"/>
      <c r="Q139" s="133">
        <f t="shared" si="16"/>
        <v>-66239.289999999804</v>
      </c>
      <c r="R139" s="134">
        <f t="shared" si="17"/>
        <v>431.21261471626394</v>
      </c>
    </row>
    <row r="140" spans="1:18" x14ac:dyDescent="0.35">
      <c r="A140" s="140">
        <v>5</v>
      </c>
      <c r="B140" s="141" t="s">
        <v>63</v>
      </c>
      <c r="C140" s="141" t="s">
        <v>291</v>
      </c>
      <c r="D140" s="141" t="s">
        <v>98</v>
      </c>
      <c r="E140" s="141" t="s">
        <v>3</v>
      </c>
      <c r="F140" s="141" t="s">
        <v>180</v>
      </c>
      <c r="G140" s="141" t="s">
        <v>655</v>
      </c>
      <c r="H140" s="142">
        <v>10514</v>
      </c>
      <c r="I140" s="140">
        <v>5</v>
      </c>
      <c r="J140" s="143">
        <f>หนองบัวลำภู!F53</f>
        <v>971766.51</v>
      </c>
      <c r="K140" s="144">
        <f>หนองบัวลำภู!AK53</f>
        <v>1172177.77</v>
      </c>
      <c r="L140" s="145">
        <f>หนองบัวลำภู!AL53</f>
        <v>3943175.13</v>
      </c>
      <c r="M140" s="145">
        <f>หนองบัวลำภู!AM53</f>
        <v>4329358.12</v>
      </c>
      <c r="N140" s="141"/>
      <c r="O140" s="141"/>
      <c r="P140" s="141"/>
      <c r="Q140" s="133">
        <f t="shared" si="16"/>
        <v>-386182.99000000022</v>
      </c>
      <c r="R140" s="134">
        <f t="shared" si="17"/>
        <v>375.04043465855051</v>
      </c>
    </row>
    <row r="141" spans="1:18" x14ac:dyDescent="0.35">
      <c r="A141" s="140">
        <v>6</v>
      </c>
      <c r="B141" s="141" t="s">
        <v>63</v>
      </c>
      <c r="C141" s="141" t="s">
        <v>291</v>
      </c>
      <c r="D141" s="141" t="s">
        <v>98</v>
      </c>
      <c r="E141" s="141" t="s">
        <v>3</v>
      </c>
      <c r="F141" s="141" t="s">
        <v>180</v>
      </c>
      <c r="G141" s="141" t="s">
        <v>656</v>
      </c>
      <c r="H141" s="142">
        <v>1578</v>
      </c>
      <c r="I141" s="140">
        <v>1</v>
      </c>
      <c r="J141" s="143">
        <f>หนองบัวลำภู!F54</f>
        <v>204000.18</v>
      </c>
      <c r="K141" s="144">
        <f>หนองบัวลำภู!AK54</f>
        <v>291364.28000000003</v>
      </c>
      <c r="L141" s="145">
        <f>หนองบัวลำภู!AL54</f>
        <v>1319169.73</v>
      </c>
      <c r="M141" s="145">
        <f>หนองบัวลำภู!AM54</f>
        <v>1231912.51</v>
      </c>
      <c r="N141" s="141"/>
      <c r="O141" s="141"/>
      <c r="P141" s="141"/>
      <c r="Q141" s="133">
        <f t="shared" si="16"/>
        <v>87257.219999999972</v>
      </c>
      <c r="R141" s="134">
        <f t="shared" si="17"/>
        <v>835.97574778200249</v>
      </c>
    </row>
    <row r="142" spans="1:18" x14ac:dyDescent="0.35">
      <c r="A142" s="140">
        <v>7</v>
      </c>
      <c r="B142" s="141" t="s">
        <v>63</v>
      </c>
      <c r="C142" s="141" t="s">
        <v>291</v>
      </c>
      <c r="D142" s="141" t="s">
        <v>98</v>
      </c>
      <c r="E142" s="141" t="s">
        <v>3</v>
      </c>
      <c r="F142" s="141" t="s">
        <v>180</v>
      </c>
      <c r="G142" s="141" t="s">
        <v>657</v>
      </c>
      <c r="H142" s="142">
        <v>3503</v>
      </c>
      <c r="I142" s="140">
        <v>3</v>
      </c>
      <c r="J142" s="143">
        <f>หนองบัวลำภู!F55</f>
        <v>243241.87</v>
      </c>
      <c r="K142" s="144">
        <f>หนองบัวลำภู!AK55</f>
        <v>277301.76000000001</v>
      </c>
      <c r="L142" s="145">
        <f>หนองบัวลำภู!AL55</f>
        <v>1223201.04</v>
      </c>
      <c r="M142" s="145">
        <f>หนองบัวลำภู!AM55</f>
        <v>1295900.3800000001</v>
      </c>
      <c r="N142" s="141"/>
      <c r="O142" s="141"/>
      <c r="P142" s="141"/>
      <c r="Q142" s="133">
        <f t="shared" si="16"/>
        <v>-72699.340000000084</v>
      </c>
      <c r="R142" s="134">
        <f t="shared" si="17"/>
        <v>349.18670853554096</v>
      </c>
    </row>
    <row r="143" spans="1:18" x14ac:dyDescent="0.35">
      <c r="A143" s="140">
        <v>8</v>
      </c>
      <c r="B143" s="141" t="s">
        <v>63</v>
      </c>
      <c r="C143" s="141" t="s">
        <v>291</v>
      </c>
      <c r="D143" s="141" t="s">
        <v>98</v>
      </c>
      <c r="E143" s="141" t="s">
        <v>3</v>
      </c>
      <c r="F143" s="141" t="s">
        <v>180</v>
      </c>
      <c r="G143" s="141" t="s">
        <v>1423</v>
      </c>
      <c r="H143" s="142">
        <v>5709</v>
      </c>
      <c r="I143" s="140">
        <v>4</v>
      </c>
      <c r="J143" s="143">
        <f>หนองบัวลำภู!F56</f>
        <v>347682.39</v>
      </c>
      <c r="K143" s="144">
        <f>หนองบัวลำภู!AK56</f>
        <v>421108.08</v>
      </c>
      <c r="L143" s="145">
        <f>หนองบัวลำภู!AL56</f>
        <v>2523124.61</v>
      </c>
      <c r="M143" s="145">
        <f>หนองบัวลำภู!AM56</f>
        <v>2300377.1399999997</v>
      </c>
      <c r="N143" s="141"/>
      <c r="O143" s="141"/>
      <c r="P143" s="141"/>
      <c r="Q143" s="133">
        <f t="shared" si="16"/>
        <v>222747.4700000002</v>
      </c>
      <c r="R143" s="134">
        <f t="shared" si="17"/>
        <v>441.95561569451741</v>
      </c>
    </row>
    <row r="144" spans="1:18" x14ac:dyDescent="0.35">
      <c r="A144" s="140">
        <v>9</v>
      </c>
      <c r="B144" s="141" t="s">
        <v>63</v>
      </c>
      <c r="C144" s="141" t="s">
        <v>291</v>
      </c>
      <c r="D144" s="141" t="s">
        <v>98</v>
      </c>
      <c r="E144" s="141" t="s">
        <v>3</v>
      </c>
      <c r="F144" s="141" t="s">
        <v>180</v>
      </c>
      <c r="G144" s="141" t="s">
        <v>659</v>
      </c>
      <c r="H144" s="142">
        <v>2754</v>
      </c>
      <c r="I144" s="140">
        <v>2</v>
      </c>
      <c r="J144" s="143">
        <f>หนองบัวลำภู!F57</f>
        <v>146445.17000000001</v>
      </c>
      <c r="K144" s="144">
        <f>หนองบัวลำภู!AK57</f>
        <v>190327.80000000002</v>
      </c>
      <c r="L144" s="145">
        <f>หนองบัวลำภู!AL57</f>
        <v>990264.61</v>
      </c>
      <c r="M144" s="145">
        <f>หนองบัวลำภู!AM57</f>
        <v>1123994.1299999999</v>
      </c>
      <c r="N144" s="141"/>
      <c r="O144" s="141"/>
      <c r="P144" s="141"/>
      <c r="Q144" s="133">
        <f t="shared" si="16"/>
        <v>-133729.5199999999</v>
      </c>
      <c r="R144" s="134">
        <f t="shared" si="17"/>
        <v>359.57320624546117</v>
      </c>
    </row>
    <row r="145" spans="1:18" x14ac:dyDescent="0.35">
      <c r="A145" s="140">
        <v>10</v>
      </c>
      <c r="B145" s="141" t="s">
        <v>63</v>
      </c>
      <c r="C145" s="141" t="s">
        <v>291</v>
      </c>
      <c r="D145" s="141" t="s">
        <v>98</v>
      </c>
      <c r="E145" s="141" t="s">
        <v>3</v>
      </c>
      <c r="F145" s="141" t="s">
        <v>180</v>
      </c>
      <c r="G145" s="141" t="s">
        <v>660</v>
      </c>
      <c r="H145" s="142">
        <v>5299</v>
      </c>
      <c r="I145" s="140">
        <v>4</v>
      </c>
      <c r="J145" s="143">
        <f>หนองบัวลำภู!F58</f>
        <v>307704.98</v>
      </c>
      <c r="K145" s="144">
        <f>หนองบัวลำภู!AK58</f>
        <v>359237.05</v>
      </c>
      <c r="L145" s="145">
        <f>หนองบัวลำภู!AL58</f>
        <v>2483052.46</v>
      </c>
      <c r="M145" s="145">
        <f>หนองบัวลำภู!AM58</f>
        <v>2464188.31</v>
      </c>
      <c r="N145" s="141"/>
      <c r="O145" s="141"/>
      <c r="P145" s="141"/>
      <c r="Q145" s="133">
        <f t="shared" si="16"/>
        <v>18864.149999999907</v>
      </c>
      <c r="R145" s="134">
        <f t="shared" si="17"/>
        <v>468.58887714663143</v>
      </c>
    </row>
    <row r="146" spans="1:18" x14ac:dyDescent="0.35">
      <c r="A146" s="140">
        <v>11</v>
      </c>
      <c r="B146" s="141" t="s">
        <v>63</v>
      </c>
      <c r="C146" s="141" t="s">
        <v>291</v>
      </c>
      <c r="D146" s="141" t="s">
        <v>98</v>
      </c>
      <c r="E146" s="141" t="s">
        <v>3</v>
      </c>
      <c r="F146" s="141" t="s">
        <v>180</v>
      </c>
      <c r="G146" s="141" t="s">
        <v>661</v>
      </c>
      <c r="H146" s="142">
        <v>3522</v>
      </c>
      <c r="I146" s="140">
        <v>3</v>
      </c>
      <c r="J146" s="143">
        <f>หนองบัวลำภู!F59</f>
        <v>44605.42</v>
      </c>
      <c r="K146" s="144">
        <f>หนองบัวลำภู!AK59</f>
        <v>102495.09999999999</v>
      </c>
      <c r="L146" s="145">
        <f>หนองบัวลำภู!AL59</f>
        <v>1510335.2000000002</v>
      </c>
      <c r="M146" s="145">
        <f>หนองบัวลำภู!AM59</f>
        <v>1869917.1699999997</v>
      </c>
      <c r="N146" s="141"/>
      <c r="O146" s="141"/>
      <c r="P146" s="141"/>
      <c r="Q146" s="133">
        <f t="shared" si="16"/>
        <v>-359581.96999999951</v>
      </c>
      <c r="R146" s="134">
        <f t="shared" si="17"/>
        <v>428.82884724588308</v>
      </c>
    </row>
    <row r="147" spans="1:18" x14ac:dyDescent="0.35">
      <c r="A147" s="140">
        <v>12</v>
      </c>
      <c r="B147" s="141" t="s">
        <v>63</v>
      </c>
      <c r="C147" s="141" t="s">
        <v>291</v>
      </c>
      <c r="D147" s="141" t="s">
        <v>98</v>
      </c>
      <c r="E147" s="141" t="s">
        <v>3</v>
      </c>
      <c r="F147" s="141" t="s">
        <v>180</v>
      </c>
      <c r="G147" s="141" t="s">
        <v>662</v>
      </c>
      <c r="H147" s="142">
        <v>3001</v>
      </c>
      <c r="I147" s="140">
        <v>3</v>
      </c>
      <c r="J147" s="143">
        <f>หนองบัวลำภู!F60</f>
        <v>197747.12</v>
      </c>
      <c r="K147" s="144">
        <f>หนองบัวลำภู!AK60</f>
        <v>244582.12</v>
      </c>
      <c r="L147" s="145">
        <f>หนองบัวลำภู!AL60</f>
        <v>1343398.7</v>
      </c>
      <c r="M147" s="145">
        <f>หนองบัวลำภู!AM60</f>
        <v>1328199.08</v>
      </c>
      <c r="N147" s="141"/>
      <c r="O147" s="141"/>
      <c r="P147" s="141"/>
      <c r="Q147" s="133">
        <f t="shared" si="16"/>
        <v>15199.619999999879</v>
      </c>
      <c r="R147" s="134">
        <f t="shared" si="17"/>
        <v>447.6503498833722</v>
      </c>
    </row>
    <row r="148" spans="1:18" x14ac:dyDescent="0.35">
      <c r="A148" s="140">
        <v>13</v>
      </c>
      <c r="B148" s="141" t="s">
        <v>63</v>
      </c>
      <c r="C148" s="141" t="s">
        <v>291</v>
      </c>
      <c r="D148" s="141" t="s">
        <v>98</v>
      </c>
      <c r="E148" s="141" t="s">
        <v>3</v>
      </c>
      <c r="F148" s="141" t="s">
        <v>180</v>
      </c>
      <c r="G148" s="141" t="s">
        <v>663</v>
      </c>
      <c r="H148" s="142">
        <v>1241</v>
      </c>
      <c r="I148" s="140">
        <v>1</v>
      </c>
      <c r="J148" s="143">
        <f>หนองบัวลำภู!F61</f>
        <v>158756.94</v>
      </c>
      <c r="K148" s="144">
        <f>หนองบัวลำภู!AK61</f>
        <v>242046.47</v>
      </c>
      <c r="L148" s="145">
        <f>หนองบัวลำภู!AL61</f>
        <v>1058693.24</v>
      </c>
      <c r="M148" s="145">
        <f>หนองบัวลำภู!AM61</f>
        <v>1080167.7999999998</v>
      </c>
      <c r="N148" s="141"/>
      <c r="O148" s="141"/>
      <c r="P148" s="141"/>
      <c r="Q148" s="133">
        <f t="shared" si="16"/>
        <v>-21474.559999999823</v>
      </c>
      <c r="R148" s="134">
        <f t="shared" si="17"/>
        <v>853.09688960515712</v>
      </c>
    </row>
    <row r="149" spans="1:18" x14ac:dyDescent="0.35">
      <c r="A149" s="140">
        <v>14</v>
      </c>
      <c r="B149" s="141" t="s">
        <v>63</v>
      </c>
      <c r="C149" s="141" t="s">
        <v>291</v>
      </c>
      <c r="D149" s="141" t="s">
        <v>98</v>
      </c>
      <c r="E149" s="141" t="s">
        <v>3</v>
      </c>
      <c r="F149" s="141" t="s">
        <v>180</v>
      </c>
      <c r="G149" s="141" t="s">
        <v>664</v>
      </c>
      <c r="H149" s="142">
        <v>3625</v>
      </c>
      <c r="I149" s="140">
        <v>3</v>
      </c>
      <c r="J149" s="143">
        <f>หนองบัวลำภู!F62</f>
        <v>379896.95</v>
      </c>
      <c r="K149" s="144">
        <f>หนองบัวลำภู!AK62</f>
        <v>471378.81</v>
      </c>
      <c r="L149" s="145">
        <f>หนองบัวลำภู!AL62</f>
        <v>1856188.89</v>
      </c>
      <c r="M149" s="145">
        <f>หนองบัวลำภู!AM62</f>
        <v>1803599.4100000001</v>
      </c>
      <c r="N149" s="141"/>
      <c r="O149" s="141"/>
      <c r="P149" s="141"/>
      <c r="Q149" s="133">
        <f t="shared" si="16"/>
        <v>52589.479999999749</v>
      </c>
      <c r="R149" s="134">
        <f t="shared" si="17"/>
        <v>512.05210758620683</v>
      </c>
    </row>
    <row r="150" spans="1:18" x14ac:dyDescent="0.35">
      <c r="A150" s="140">
        <v>15</v>
      </c>
      <c r="B150" s="141" t="s">
        <v>63</v>
      </c>
      <c r="C150" s="141" t="s">
        <v>291</v>
      </c>
      <c r="D150" s="141" t="s">
        <v>98</v>
      </c>
      <c r="E150" s="141" t="s">
        <v>3</v>
      </c>
      <c r="F150" s="141" t="s">
        <v>180</v>
      </c>
      <c r="G150" s="141" t="s">
        <v>665</v>
      </c>
      <c r="H150" s="142">
        <v>6304</v>
      </c>
      <c r="I150" s="140">
        <v>5</v>
      </c>
      <c r="J150" s="143">
        <f>หนองบัวลำภู!F63</f>
        <v>481875.11</v>
      </c>
      <c r="K150" s="144">
        <f>หนองบัวลำภู!AK63</f>
        <v>556198.41999999993</v>
      </c>
      <c r="L150" s="145">
        <f>หนองบัวลำภู!AL63</f>
        <v>2586345.7599999998</v>
      </c>
      <c r="M150" s="145">
        <f>หนองบัวลำภู!AM63</f>
        <v>2419315.52</v>
      </c>
      <c r="N150" s="141"/>
      <c r="O150" s="141"/>
      <c r="P150" s="141"/>
      <c r="Q150" s="133">
        <f t="shared" si="16"/>
        <v>167030.23999999976</v>
      </c>
      <c r="R150" s="134">
        <f t="shared" si="17"/>
        <v>410.27058375634516</v>
      </c>
    </row>
    <row r="151" spans="1:18" x14ac:dyDescent="0.35">
      <c r="A151" s="140">
        <v>16</v>
      </c>
      <c r="B151" s="141" t="s">
        <v>63</v>
      </c>
      <c r="C151" s="141" t="s">
        <v>291</v>
      </c>
      <c r="D151" s="141" t="s">
        <v>98</v>
      </c>
      <c r="E151" s="141" t="s">
        <v>3</v>
      </c>
      <c r="F151" s="141" t="s">
        <v>180</v>
      </c>
      <c r="G151" s="141" t="s">
        <v>666</v>
      </c>
      <c r="H151" s="142">
        <v>4738</v>
      </c>
      <c r="I151" s="140">
        <v>4</v>
      </c>
      <c r="J151" s="143">
        <f>หนองบัวลำภู!F64</f>
        <v>319743.3</v>
      </c>
      <c r="K151" s="144">
        <f>หนองบัวลำภู!AK64</f>
        <v>366902.72</v>
      </c>
      <c r="L151" s="145">
        <f>หนองบัวลำภู!AL64</f>
        <v>2334837.36</v>
      </c>
      <c r="M151" s="145">
        <f>หนองบัวลำภู!AM64</f>
        <v>2182452.0100000002</v>
      </c>
      <c r="N151" s="141"/>
      <c r="O151" s="141"/>
      <c r="P151" s="141"/>
      <c r="Q151" s="133">
        <f t="shared" si="16"/>
        <v>152385.34999999963</v>
      </c>
      <c r="R151" s="134">
        <f t="shared" si="17"/>
        <v>492.78964964119876</v>
      </c>
    </row>
    <row r="152" spans="1:18" x14ac:dyDescent="0.35">
      <c r="A152" s="140">
        <v>17</v>
      </c>
      <c r="B152" s="141" t="s">
        <v>63</v>
      </c>
      <c r="C152" s="141" t="s">
        <v>291</v>
      </c>
      <c r="D152" s="141" t="s">
        <v>98</v>
      </c>
      <c r="E152" s="141" t="s">
        <v>3</v>
      </c>
      <c r="F152" s="141" t="s">
        <v>180</v>
      </c>
      <c r="G152" s="141" t="s">
        <v>667</v>
      </c>
      <c r="H152" s="142">
        <v>3535</v>
      </c>
      <c r="I152" s="140">
        <v>3</v>
      </c>
      <c r="J152" s="143">
        <f>หนองบัวลำภู!F65</f>
        <v>157121.45000000001</v>
      </c>
      <c r="K152" s="144">
        <f>หนองบัวลำภู!AK65</f>
        <v>298546.01</v>
      </c>
      <c r="L152" s="145">
        <f>หนองบัวลำภู!AL65</f>
        <v>1699858.57</v>
      </c>
      <c r="M152" s="145">
        <f>หนองบัวลำภู!AM65</f>
        <v>1677618.48</v>
      </c>
      <c r="N152" s="141"/>
      <c r="O152" s="141"/>
      <c r="P152" s="141"/>
      <c r="Q152" s="133">
        <f t="shared" si="16"/>
        <v>22240.090000000084</v>
      </c>
      <c r="R152" s="134">
        <f t="shared" si="17"/>
        <v>480.86522489391797</v>
      </c>
    </row>
    <row r="153" spans="1:18" x14ac:dyDescent="0.35">
      <c r="A153" s="140">
        <v>18</v>
      </c>
      <c r="B153" s="141" t="s">
        <v>63</v>
      </c>
      <c r="C153" s="141" t="s">
        <v>291</v>
      </c>
      <c r="D153" s="141" t="s">
        <v>98</v>
      </c>
      <c r="E153" s="141" t="s">
        <v>3</v>
      </c>
      <c r="F153" s="141" t="s">
        <v>180</v>
      </c>
      <c r="G153" s="141" t="s">
        <v>668</v>
      </c>
      <c r="H153" s="142">
        <v>3889</v>
      </c>
      <c r="I153" s="140">
        <v>3</v>
      </c>
      <c r="J153" s="143">
        <f>หนองบัวลำภู!F66</f>
        <v>216233.98</v>
      </c>
      <c r="K153" s="144">
        <f>หนองบัวลำภู!AK66</f>
        <v>263974.05</v>
      </c>
      <c r="L153" s="145">
        <f>หนองบัวลำภู!AL66</f>
        <v>1811100.49</v>
      </c>
      <c r="M153" s="145">
        <f>หนองบัวลำภู!AM66</f>
        <v>2094791.07</v>
      </c>
      <c r="N153" s="141"/>
      <c r="O153" s="141"/>
      <c r="P153" s="141"/>
      <c r="Q153" s="133">
        <f t="shared" si="16"/>
        <v>-283690.58000000007</v>
      </c>
      <c r="R153" s="134">
        <f t="shared" si="17"/>
        <v>465.6982489071741</v>
      </c>
    </row>
    <row r="154" spans="1:18" s="152" customFormat="1" x14ac:dyDescent="0.35">
      <c r="A154" s="146">
        <v>4</v>
      </c>
      <c r="B154" s="147" t="s">
        <v>63</v>
      </c>
      <c r="C154" s="147"/>
      <c r="D154" s="147"/>
      <c r="E154" s="147" t="s">
        <v>77</v>
      </c>
      <c r="F154" s="147"/>
      <c r="G154" s="147" t="s">
        <v>293</v>
      </c>
      <c r="H154" s="153">
        <f>SUM(H136:H153)</f>
        <v>74341</v>
      </c>
      <c r="I154" s="146"/>
      <c r="J154" s="149">
        <f>SUM(J136:J153)</f>
        <v>4924845.24</v>
      </c>
      <c r="K154" s="149">
        <f t="shared" ref="K154:M154" si="18">SUM(K136:K153)</f>
        <v>6855520.2399999984</v>
      </c>
      <c r="L154" s="149">
        <f t="shared" si="18"/>
        <v>33358055.389999997</v>
      </c>
      <c r="M154" s="149">
        <f t="shared" si="18"/>
        <v>34077849.099999994</v>
      </c>
      <c r="N154" s="147">
        <v>17</v>
      </c>
      <c r="O154" s="147">
        <v>17</v>
      </c>
      <c r="P154" s="147">
        <f>N154-O154</f>
        <v>0</v>
      </c>
      <c r="Q154" s="150">
        <f t="shared" si="16"/>
        <v>-719793.70999999717</v>
      </c>
      <c r="R154" s="151">
        <f>L154/H154</f>
        <v>448.71679678777519</v>
      </c>
    </row>
    <row r="155" spans="1:18" x14ac:dyDescent="0.35">
      <c r="A155" s="140">
        <v>1</v>
      </c>
      <c r="B155" s="141" t="s">
        <v>63</v>
      </c>
      <c r="C155" s="141" t="s">
        <v>294</v>
      </c>
      <c r="D155" s="141" t="s">
        <v>105</v>
      </c>
      <c r="E155" s="141" t="s">
        <v>4</v>
      </c>
      <c r="F155" s="141" t="s">
        <v>210</v>
      </c>
      <c r="G155" s="141" t="s">
        <v>295</v>
      </c>
      <c r="H155" s="142"/>
      <c r="I155" s="140"/>
      <c r="J155" s="143"/>
      <c r="K155" s="144"/>
      <c r="L155" s="145"/>
      <c r="M155" s="145"/>
      <c r="N155" s="141"/>
      <c r="O155" s="141"/>
      <c r="P155" s="141"/>
    </row>
    <row r="156" spans="1:18" x14ac:dyDescent="0.35">
      <c r="A156" s="140">
        <v>2</v>
      </c>
      <c r="B156" s="141" t="s">
        <v>63</v>
      </c>
      <c r="C156" s="141" t="s">
        <v>294</v>
      </c>
      <c r="D156" s="141" t="s">
        <v>105</v>
      </c>
      <c r="E156" s="141" t="s">
        <v>4</v>
      </c>
      <c r="F156" s="141" t="s">
        <v>180</v>
      </c>
      <c r="G156" s="141" t="s">
        <v>669</v>
      </c>
      <c r="H156" s="142">
        <v>3322</v>
      </c>
      <c r="I156" s="140">
        <v>3</v>
      </c>
      <c r="J156" s="143">
        <f>หนองบัวลำภู!F67</f>
        <v>748577.11</v>
      </c>
      <c r="K156" s="144">
        <f>หนองบัวลำภู!AK67</f>
        <v>854538.52</v>
      </c>
      <c r="L156" s="145">
        <f>หนองบัวลำภู!AL67</f>
        <v>1631543.9</v>
      </c>
      <c r="M156" s="145">
        <f>หนองบัวลำภู!AM67</f>
        <v>1630690.99</v>
      </c>
      <c r="N156" s="141"/>
      <c r="O156" s="141"/>
      <c r="P156" s="141"/>
      <c r="Q156" s="133">
        <f t="shared" si="16"/>
        <v>852.90999999991618</v>
      </c>
      <c r="R156" s="134">
        <f t="shared" si="17"/>
        <v>491.13302227573746</v>
      </c>
    </row>
    <row r="157" spans="1:18" x14ac:dyDescent="0.35">
      <c r="A157" s="140">
        <v>3</v>
      </c>
      <c r="B157" s="141" t="s">
        <v>63</v>
      </c>
      <c r="C157" s="141" t="s">
        <v>294</v>
      </c>
      <c r="D157" s="141" t="s">
        <v>105</v>
      </c>
      <c r="E157" s="141" t="s">
        <v>4</v>
      </c>
      <c r="F157" s="141" t="s">
        <v>180</v>
      </c>
      <c r="G157" s="141" t="s">
        <v>670</v>
      </c>
      <c r="H157" s="142">
        <v>3383</v>
      </c>
      <c r="I157" s="140">
        <v>3</v>
      </c>
      <c r="J157" s="143">
        <f>หนองบัวลำภู!F68</f>
        <v>257080.55</v>
      </c>
      <c r="K157" s="144">
        <f>หนองบัวลำภู!AK68</f>
        <v>376216.44999999995</v>
      </c>
      <c r="L157" s="145">
        <f>หนองบัวลำภู!AL68</f>
        <v>1656463.3</v>
      </c>
      <c r="M157" s="145">
        <f>หนองบัวลำภู!AM68</f>
        <v>1607035.95</v>
      </c>
      <c r="N157" s="141"/>
      <c r="O157" s="141"/>
      <c r="P157" s="141"/>
      <c r="Q157" s="133">
        <f t="shared" si="16"/>
        <v>49427.350000000093</v>
      </c>
      <c r="R157" s="134">
        <f t="shared" si="17"/>
        <v>489.64330475908957</v>
      </c>
    </row>
    <row r="158" spans="1:18" x14ac:dyDescent="0.35">
      <c r="A158" s="140">
        <v>4</v>
      </c>
      <c r="B158" s="141" t="s">
        <v>63</v>
      </c>
      <c r="C158" s="141" t="s">
        <v>294</v>
      </c>
      <c r="D158" s="141" t="s">
        <v>105</v>
      </c>
      <c r="E158" s="141" t="s">
        <v>4</v>
      </c>
      <c r="F158" s="141" t="s">
        <v>180</v>
      </c>
      <c r="G158" s="141" t="s">
        <v>671</v>
      </c>
      <c r="H158" s="142">
        <v>9605</v>
      </c>
      <c r="I158" s="140">
        <v>5</v>
      </c>
      <c r="J158" s="143">
        <f>หนองบัวลำภู!F69</f>
        <v>697377.94</v>
      </c>
      <c r="K158" s="144">
        <f>หนองบัวลำภู!AK69</f>
        <v>660234.75</v>
      </c>
      <c r="L158" s="145">
        <f>หนองบัวลำภู!AL69</f>
        <v>3950980.9000000004</v>
      </c>
      <c r="M158" s="145">
        <f>หนองบัวลำภู!AM69</f>
        <v>3861201.89</v>
      </c>
      <c r="N158" s="141"/>
      <c r="O158" s="141"/>
      <c r="P158" s="141"/>
      <c r="Q158" s="133">
        <f t="shared" si="16"/>
        <v>89779.010000000242</v>
      </c>
      <c r="R158" s="134">
        <f t="shared" si="17"/>
        <v>411.34626756897455</v>
      </c>
    </row>
    <row r="159" spans="1:18" x14ac:dyDescent="0.35">
      <c r="A159" s="140">
        <v>5</v>
      </c>
      <c r="B159" s="141" t="s">
        <v>63</v>
      </c>
      <c r="C159" s="141" t="s">
        <v>294</v>
      </c>
      <c r="D159" s="141" t="s">
        <v>105</v>
      </c>
      <c r="E159" s="141" t="s">
        <v>4</v>
      </c>
      <c r="F159" s="141" t="s">
        <v>180</v>
      </c>
      <c r="G159" s="141" t="s">
        <v>672</v>
      </c>
      <c r="H159" s="142">
        <v>2921</v>
      </c>
      <c r="I159" s="140">
        <v>2</v>
      </c>
      <c r="J159" s="143">
        <f>หนองบัวลำภู!F70</f>
        <v>189743.94</v>
      </c>
      <c r="K159" s="144">
        <f>หนองบัวลำภู!AK70</f>
        <v>373185.58</v>
      </c>
      <c r="L159" s="145">
        <f>หนองบัวลำภู!AL70</f>
        <v>1319422.1499999999</v>
      </c>
      <c r="M159" s="145">
        <f>หนองบัวลำภู!AM70</f>
        <v>1788031.43</v>
      </c>
      <c r="N159" s="141"/>
      <c r="O159" s="141"/>
      <c r="P159" s="141"/>
      <c r="Q159" s="133">
        <f t="shared" si="16"/>
        <v>-468609.28000000003</v>
      </c>
      <c r="R159" s="134">
        <f t="shared" si="17"/>
        <v>451.70220814789451</v>
      </c>
    </row>
    <row r="160" spans="1:18" x14ac:dyDescent="0.35">
      <c r="A160" s="140">
        <v>6</v>
      </c>
      <c r="B160" s="141" t="s">
        <v>63</v>
      </c>
      <c r="C160" s="141" t="s">
        <v>294</v>
      </c>
      <c r="D160" s="141" t="s">
        <v>105</v>
      </c>
      <c r="E160" s="141" t="s">
        <v>4</v>
      </c>
      <c r="F160" s="141" t="s">
        <v>180</v>
      </c>
      <c r="G160" s="141" t="s">
        <v>673</v>
      </c>
      <c r="H160" s="142">
        <v>3783</v>
      </c>
      <c r="I160" s="140">
        <v>3</v>
      </c>
      <c r="J160" s="143">
        <f>หนองบัวลำภู!F71</f>
        <v>451862.85</v>
      </c>
      <c r="K160" s="144">
        <f>หนองบัวลำภู!AK71</f>
        <v>-368161.35</v>
      </c>
      <c r="L160" s="145">
        <f>หนองบัวลำภู!AL71</f>
        <v>406646.36</v>
      </c>
      <c r="M160" s="145">
        <f>หนองบัวลำภู!AM71</f>
        <v>1680745.69</v>
      </c>
      <c r="N160" s="141"/>
      <c r="O160" s="141"/>
      <c r="P160" s="141"/>
      <c r="Q160" s="133">
        <f t="shared" si="16"/>
        <v>-1274099.33</v>
      </c>
      <c r="R160" s="134">
        <f t="shared" si="17"/>
        <v>107.49309014010045</v>
      </c>
    </row>
    <row r="161" spans="1:18" x14ac:dyDescent="0.35">
      <c r="A161" s="140">
        <v>7</v>
      </c>
      <c r="B161" s="141" t="s">
        <v>63</v>
      </c>
      <c r="C161" s="141" t="s">
        <v>294</v>
      </c>
      <c r="D161" s="141" t="s">
        <v>105</v>
      </c>
      <c r="E161" s="141" t="s">
        <v>4</v>
      </c>
      <c r="F161" s="141" t="s">
        <v>180</v>
      </c>
      <c r="G161" s="141" t="s">
        <v>674</v>
      </c>
      <c r="H161" s="142">
        <v>3268</v>
      </c>
      <c r="I161" s="140">
        <v>3</v>
      </c>
      <c r="J161" s="143">
        <f>หนองบัวลำภู!F72</f>
        <v>172070.69</v>
      </c>
      <c r="K161" s="144">
        <f>หนองบัวลำภู!AK72</f>
        <v>218404.17</v>
      </c>
      <c r="L161" s="145">
        <f>หนองบัวลำภู!AL72</f>
        <v>1984980.04</v>
      </c>
      <c r="M161" s="145">
        <f>หนองบัวลำภู!AM72</f>
        <v>1883523.6</v>
      </c>
      <c r="N161" s="141"/>
      <c r="O161" s="141"/>
      <c r="P161" s="141"/>
      <c r="Q161" s="133">
        <f t="shared" si="16"/>
        <v>101456.43999999994</v>
      </c>
      <c r="R161" s="134">
        <f t="shared" si="17"/>
        <v>607.39903304773566</v>
      </c>
    </row>
    <row r="162" spans="1:18" x14ac:dyDescent="0.35">
      <c r="A162" s="140">
        <v>8</v>
      </c>
      <c r="B162" s="141" t="s">
        <v>63</v>
      </c>
      <c r="C162" s="141" t="s">
        <v>294</v>
      </c>
      <c r="D162" s="141" t="s">
        <v>105</v>
      </c>
      <c r="E162" s="141" t="s">
        <v>4</v>
      </c>
      <c r="F162" s="141" t="s">
        <v>180</v>
      </c>
      <c r="G162" s="141" t="s">
        <v>675</v>
      </c>
      <c r="H162" s="142">
        <v>3398</v>
      </c>
      <c r="I162" s="140">
        <v>3</v>
      </c>
      <c r="J162" s="143">
        <f>หนองบัวลำภู!F73</f>
        <v>63181.31</v>
      </c>
      <c r="K162" s="144">
        <f>หนองบัวลำภู!AK73</f>
        <v>354419.7</v>
      </c>
      <c r="L162" s="145">
        <f>หนองบัวลำภู!AL73</f>
        <v>1408505.01</v>
      </c>
      <c r="M162" s="145">
        <f>หนองบัวลำภู!AM73</f>
        <v>1444724.61</v>
      </c>
      <c r="N162" s="141"/>
      <c r="O162" s="141"/>
      <c r="P162" s="141"/>
      <c r="Q162" s="133">
        <f t="shared" si="16"/>
        <v>-36219.600000000093</v>
      </c>
      <c r="R162" s="134">
        <f t="shared" si="17"/>
        <v>414.51000882872279</v>
      </c>
    </row>
    <row r="163" spans="1:18" x14ac:dyDescent="0.35">
      <c r="A163" s="140">
        <v>9</v>
      </c>
      <c r="B163" s="141" t="s">
        <v>63</v>
      </c>
      <c r="C163" s="141" t="s">
        <v>294</v>
      </c>
      <c r="D163" s="141" t="s">
        <v>105</v>
      </c>
      <c r="E163" s="141" t="s">
        <v>4</v>
      </c>
      <c r="F163" s="141" t="s">
        <v>180</v>
      </c>
      <c r="G163" s="141" t="s">
        <v>676</v>
      </c>
      <c r="H163" s="142">
        <v>4777</v>
      </c>
      <c r="I163" s="140">
        <v>4</v>
      </c>
      <c r="J163" s="143">
        <f>หนองบัวลำภู!F74</f>
        <v>256470.37</v>
      </c>
      <c r="K163" s="144">
        <f>หนองบัวลำภู!AK74</f>
        <v>473883.81</v>
      </c>
      <c r="L163" s="145">
        <f>หนองบัวลำภู!AL74</f>
        <v>1803844.85</v>
      </c>
      <c r="M163" s="145">
        <f>หนองบัวลำภู!AM74</f>
        <v>1866550.02</v>
      </c>
      <c r="N163" s="141"/>
      <c r="O163" s="141"/>
      <c r="P163" s="141"/>
      <c r="Q163" s="133">
        <f t="shared" si="16"/>
        <v>-62705.169999999925</v>
      </c>
      <c r="R163" s="134">
        <f t="shared" si="17"/>
        <v>377.61039355243878</v>
      </c>
    </row>
    <row r="164" spans="1:18" x14ac:dyDescent="0.35">
      <c r="A164" s="140">
        <v>10</v>
      </c>
      <c r="B164" s="141" t="s">
        <v>63</v>
      </c>
      <c r="C164" s="141" t="s">
        <v>294</v>
      </c>
      <c r="D164" s="141" t="s">
        <v>105</v>
      </c>
      <c r="E164" s="141" t="s">
        <v>4</v>
      </c>
      <c r="F164" s="141" t="s">
        <v>180</v>
      </c>
      <c r="G164" s="141" t="s">
        <v>677</v>
      </c>
      <c r="H164" s="142">
        <v>2834</v>
      </c>
      <c r="I164" s="140">
        <v>2</v>
      </c>
      <c r="J164" s="143">
        <f>หนองบัวลำภู!F75</f>
        <v>109230.3</v>
      </c>
      <c r="K164" s="144">
        <f>หนองบัวลำภู!AK75</f>
        <v>56233.210000000006</v>
      </c>
      <c r="L164" s="145">
        <f>หนองบัวลำภู!AL75</f>
        <v>1043992.18</v>
      </c>
      <c r="M164" s="145">
        <f>หนองบัวลำภู!AM75</f>
        <v>1190202.05</v>
      </c>
      <c r="N164" s="141"/>
      <c r="O164" s="141"/>
      <c r="P164" s="141"/>
      <c r="Q164" s="133">
        <f t="shared" si="16"/>
        <v>-146209.87</v>
      </c>
      <c r="R164" s="134">
        <f t="shared" si="17"/>
        <v>368.38115031757235</v>
      </c>
    </row>
    <row r="165" spans="1:18" x14ac:dyDescent="0.35">
      <c r="A165" s="140">
        <v>11</v>
      </c>
      <c r="B165" s="141" t="s">
        <v>63</v>
      </c>
      <c r="C165" s="141" t="s">
        <v>294</v>
      </c>
      <c r="D165" s="141" t="s">
        <v>105</v>
      </c>
      <c r="E165" s="141" t="s">
        <v>4</v>
      </c>
      <c r="F165" s="141" t="s">
        <v>180</v>
      </c>
      <c r="G165" s="141" t="s">
        <v>678</v>
      </c>
      <c r="H165" s="142">
        <v>2338</v>
      </c>
      <c r="I165" s="140">
        <v>2</v>
      </c>
      <c r="J165" s="143">
        <f>หนองบัวลำภู!F76</f>
        <v>147859.13</v>
      </c>
      <c r="K165" s="144">
        <f>หนองบัวลำภู!AK76</f>
        <v>240894.64</v>
      </c>
      <c r="L165" s="145">
        <f>หนองบัวลำภู!AL76</f>
        <v>1367337.0899999999</v>
      </c>
      <c r="M165" s="145">
        <f>หนองบัวลำภู!AM76</f>
        <v>1334945.03</v>
      </c>
      <c r="N165" s="141"/>
      <c r="O165" s="141"/>
      <c r="P165" s="141"/>
      <c r="Q165" s="133">
        <f t="shared" si="16"/>
        <v>32392.059999999823</v>
      </c>
      <c r="R165" s="134">
        <f t="shared" si="17"/>
        <v>584.83194610778435</v>
      </c>
    </row>
    <row r="166" spans="1:18" x14ac:dyDescent="0.35">
      <c r="A166" s="140">
        <v>12</v>
      </c>
      <c r="B166" s="141" t="s">
        <v>63</v>
      </c>
      <c r="C166" s="141" t="s">
        <v>294</v>
      </c>
      <c r="D166" s="141" t="s">
        <v>105</v>
      </c>
      <c r="E166" s="141" t="s">
        <v>4</v>
      </c>
      <c r="F166" s="141" t="s">
        <v>180</v>
      </c>
      <c r="G166" s="141" t="s">
        <v>679</v>
      </c>
      <c r="H166" s="142">
        <v>4599</v>
      </c>
      <c r="I166" s="140">
        <v>4</v>
      </c>
      <c r="J166" s="143">
        <f>หนองบัวลำภู!F77</f>
        <v>405630.44</v>
      </c>
      <c r="K166" s="144">
        <f>หนองบัวลำภู!AK77</f>
        <v>744442.82000000007</v>
      </c>
      <c r="L166" s="145">
        <f>หนองบัวลำภู!AL77</f>
        <v>1706646.35</v>
      </c>
      <c r="M166" s="145">
        <f>หนองบัวลำภู!AM77</f>
        <v>1768718.11</v>
      </c>
      <c r="N166" s="141"/>
      <c r="O166" s="141"/>
      <c r="P166" s="141"/>
      <c r="Q166" s="133">
        <f t="shared" si="16"/>
        <v>-62071.760000000009</v>
      </c>
      <c r="R166" s="134">
        <f t="shared" si="17"/>
        <v>371.09074798869324</v>
      </c>
    </row>
    <row r="167" spans="1:18" x14ac:dyDescent="0.35">
      <c r="A167" s="140">
        <v>13</v>
      </c>
      <c r="B167" s="141" t="s">
        <v>63</v>
      </c>
      <c r="C167" s="141" t="s">
        <v>294</v>
      </c>
      <c r="D167" s="141" t="s">
        <v>105</v>
      </c>
      <c r="E167" s="141" t="s">
        <v>4</v>
      </c>
      <c r="F167" s="141" t="s">
        <v>180</v>
      </c>
      <c r="G167" s="141" t="s">
        <v>680</v>
      </c>
      <c r="H167" s="142">
        <v>1481</v>
      </c>
      <c r="I167" s="140">
        <v>1</v>
      </c>
      <c r="J167" s="143">
        <f>หนองบัวลำภู!F78</f>
        <v>193752.46</v>
      </c>
      <c r="K167" s="144">
        <f>หนองบัวลำภู!AK78</f>
        <v>272861.13</v>
      </c>
      <c r="L167" s="145">
        <f>หนองบัวลำภู!AL78</f>
        <v>1223553.81</v>
      </c>
      <c r="M167" s="145">
        <f>หนองบัวลำภู!AM78</f>
        <v>1054434.04</v>
      </c>
      <c r="N167" s="141"/>
      <c r="O167" s="141"/>
      <c r="P167" s="141"/>
      <c r="Q167" s="133">
        <f t="shared" si="16"/>
        <v>169119.77000000002</v>
      </c>
      <c r="R167" s="134">
        <f t="shared" si="17"/>
        <v>826.16732613099259</v>
      </c>
    </row>
    <row r="168" spans="1:18" x14ac:dyDescent="0.35">
      <c r="A168" s="140">
        <v>14</v>
      </c>
      <c r="B168" s="141" t="s">
        <v>63</v>
      </c>
      <c r="C168" s="141" t="s">
        <v>294</v>
      </c>
      <c r="D168" s="141" t="s">
        <v>105</v>
      </c>
      <c r="E168" s="141" t="s">
        <v>4</v>
      </c>
      <c r="F168" s="141" t="s">
        <v>180</v>
      </c>
      <c r="G168" s="141" t="s">
        <v>681</v>
      </c>
      <c r="H168" s="142">
        <v>2622</v>
      </c>
      <c r="I168" s="140">
        <v>2</v>
      </c>
      <c r="J168" s="143">
        <f>หนองบัวลำภู!F79</f>
        <v>400400.74</v>
      </c>
      <c r="K168" s="144">
        <f>หนองบัวลำภู!AK79</f>
        <v>478173.27</v>
      </c>
      <c r="L168" s="145">
        <f>หนองบัวลำภู!AL79</f>
        <v>1353840.6</v>
      </c>
      <c r="M168" s="145">
        <f>หนองบัวลำภู!AM79</f>
        <v>1358893.2</v>
      </c>
      <c r="N168" s="141"/>
      <c r="O168" s="141"/>
      <c r="P168" s="141"/>
      <c r="Q168" s="133">
        <f t="shared" si="16"/>
        <v>-5052.5999999998603</v>
      </c>
      <c r="R168" s="134">
        <f t="shared" si="17"/>
        <v>516.33890160183068</v>
      </c>
    </row>
    <row r="169" spans="1:18" s="152" customFormat="1" x14ac:dyDescent="0.35">
      <c r="A169" s="146">
        <v>5</v>
      </c>
      <c r="B169" s="147" t="s">
        <v>63</v>
      </c>
      <c r="C169" s="147"/>
      <c r="D169" s="147"/>
      <c r="E169" s="147" t="s">
        <v>77</v>
      </c>
      <c r="F169" s="147"/>
      <c r="G169" s="147" t="s">
        <v>296</v>
      </c>
      <c r="H169" s="153">
        <f>SUM(H155:H168)</f>
        <v>48331</v>
      </c>
      <c r="I169" s="146"/>
      <c r="J169" s="149">
        <f>SUM(J155:J168)</f>
        <v>4093237.8299999991</v>
      </c>
      <c r="K169" s="149">
        <f t="shared" ref="K169:M169" si="19">SUM(K155:K168)</f>
        <v>4735326.6999999993</v>
      </c>
      <c r="L169" s="149">
        <f t="shared" si="19"/>
        <v>20857756.539999999</v>
      </c>
      <c r="M169" s="149">
        <f t="shared" si="19"/>
        <v>22469696.609999996</v>
      </c>
      <c r="N169" s="147">
        <v>13</v>
      </c>
      <c r="O169" s="147">
        <v>13</v>
      </c>
      <c r="P169" s="147">
        <f>N169-O169</f>
        <v>0</v>
      </c>
      <c r="Q169" s="150">
        <f t="shared" si="16"/>
        <v>-1611940.0699999966</v>
      </c>
      <c r="R169" s="151">
        <f>L169/H169</f>
        <v>431.56062444393865</v>
      </c>
    </row>
    <row r="170" spans="1:18" x14ac:dyDescent="0.35">
      <c r="A170" s="140">
        <v>1</v>
      </c>
      <c r="B170" s="141" t="s">
        <v>63</v>
      </c>
      <c r="C170" s="141" t="s">
        <v>297</v>
      </c>
      <c r="D170" s="141" t="s">
        <v>112</v>
      </c>
      <c r="E170" s="141" t="s">
        <v>5</v>
      </c>
      <c r="F170" s="141" t="s">
        <v>210</v>
      </c>
      <c r="G170" s="141" t="s">
        <v>298</v>
      </c>
      <c r="H170" s="142"/>
      <c r="I170" s="140"/>
      <c r="J170" s="143"/>
      <c r="K170" s="144"/>
      <c r="L170" s="145"/>
      <c r="M170" s="145"/>
      <c r="N170" s="141"/>
      <c r="O170" s="141"/>
      <c r="P170" s="141"/>
    </row>
    <row r="171" spans="1:18" x14ac:dyDescent="0.35">
      <c r="A171" s="140">
        <v>2</v>
      </c>
      <c r="B171" s="141" t="s">
        <v>63</v>
      </c>
      <c r="C171" s="141" t="s">
        <v>297</v>
      </c>
      <c r="D171" s="141" t="s">
        <v>112</v>
      </c>
      <c r="E171" s="141" t="s">
        <v>5</v>
      </c>
      <c r="F171" s="141" t="s">
        <v>180</v>
      </c>
      <c r="G171" s="141" t="s">
        <v>682</v>
      </c>
      <c r="H171" s="142">
        <v>4703</v>
      </c>
      <c r="I171" s="140">
        <v>4</v>
      </c>
      <c r="J171" s="143">
        <f>หนองบัวลำภู!F80</f>
        <v>99219.49</v>
      </c>
      <c r="K171" s="144">
        <f>หนองบัวลำภู!AK80</f>
        <v>120676.35</v>
      </c>
      <c r="L171" s="145">
        <f>หนองบัวลำภู!AL80</f>
        <v>1435115.5699999998</v>
      </c>
      <c r="M171" s="145">
        <f>หนองบัวลำภู!AM80</f>
        <v>1636006.09</v>
      </c>
      <c r="N171" s="141"/>
      <c r="O171" s="141"/>
      <c r="P171" s="141"/>
      <c r="Q171" s="133">
        <f t="shared" si="16"/>
        <v>-200890.52000000025</v>
      </c>
      <c r="R171" s="134">
        <f t="shared" si="17"/>
        <v>305.14896236444821</v>
      </c>
    </row>
    <row r="172" spans="1:18" x14ac:dyDescent="0.35">
      <c r="A172" s="140">
        <v>3</v>
      </c>
      <c r="B172" s="141" t="s">
        <v>63</v>
      </c>
      <c r="C172" s="141" t="s">
        <v>297</v>
      </c>
      <c r="D172" s="141" t="s">
        <v>112</v>
      </c>
      <c r="E172" s="141" t="s">
        <v>5</v>
      </c>
      <c r="F172" s="141" t="s">
        <v>180</v>
      </c>
      <c r="G172" s="141" t="s">
        <v>683</v>
      </c>
      <c r="H172" s="142">
        <v>1824</v>
      </c>
      <c r="I172" s="140">
        <v>2</v>
      </c>
      <c r="J172" s="143">
        <f>หนองบัวลำภู!F81</f>
        <v>420197.89</v>
      </c>
      <c r="K172" s="144">
        <f>หนองบัวลำภู!AK81</f>
        <v>441036.64</v>
      </c>
      <c r="L172" s="145">
        <f>หนองบัวลำภู!AL81</f>
        <v>1066496.3999999999</v>
      </c>
      <c r="M172" s="145">
        <f>หนองบัวลำภู!AM81</f>
        <v>875206.77</v>
      </c>
      <c r="N172" s="141"/>
      <c r="O172" s="141"/>
      <c r="P172" s="141"/>
      <c r="Q172" s="133">
        <f t="shared" si="16"/>
        <v>191289.62999999989</v>
      </c>
      <c r="R172" s="134">
        <f t="shared" si="17"/>
        <v>584.70197368421043</v>
      </c>
    </row>
    <row r="173" spans="1:18" x14ac:dyDescent="0.35">
      <c r="A173" s="140">
        <v>4</v>
      </c>
      <c r="B173" s="141" t="s">
        <v>63</v>
      </c>
      <c r="C173" s="141" t="s">
        <v>297</v>
      </c>
      <c r="D173" s="141" t="s">
        <v>112</v>
      </c>
      <c r="E173" s="141" t="s">
        <v>5</v>
      </c>
      <c r="F173" s="141" t="s">
        <v>180</v>
      </c>
      <c r="G173" s="141" t="s">
        <v>684</v>
      </c>
      <c r="H173" s="142">
        <v>4559</v>
      </c>
      <c r="I173" s="140">
        <v>4</v>
      </c>
      <c r="J173" s="143">
        <f>หนองบัวลำภู!F82</f>
        <v>779387.67</v>
      </c>
      <c r="K173" s="144">
        <f>หนองบัวลำภู!AK82</f>
        <v>793186.18</v>
      </c>
      <c r="L173" s="145">
        <f>หนองบัวลำภู!AL82</f>
        <v>1991418.49</v>
      </c>
      <c r="M173" s="145">
        <f>หนองบัวลำภู!AM82</f>
        <v>1656570.0100000002</v>
      </c>
      <c r="N173" s="141"/>
      <c r="O173" s="141"/>
      <c r="P173" s="141"/>
      <c r="Q173" s="133">
        <f t="shared" si="16"/>
        <v>334848.47999999975</v>
      </c>
      <c r="R173" s="134">
        <f t="shared" si="17"/>
        <v>436.81037288879139</v>
      </c>
    </row>
    <row r="174" spans="1:18" x14ac:dyDescent="0.35">
      <c r="A174" s="140">
        <v>5</v>
      </c>
      <c r="B174" s="141" t="s">
        <v>63</v>
      </c>
      <c r="C174" s="141" t="s">
        <v>297</v>
      </c>
      <c r="D174" s="141" t="s">
        <v>112</v>
      </c>
      <c r="E174" s="141" t="s">
        <v>5</v>
      </c>
      <c r="F174" s="141" t="s">
        <v>180</v>
      </c>
      <c r="G174" s="141" t="s">
        <v>685</v>
      </c>
      <c r="H174" s="142">
        <v>4777</v>
      </c>
      <c r="I174" s="140">
        <v>4</v>
      </c>
      <c r="J174" s="143">
        <f>หนองบัวลำภู!F83</f>
        <v>702887.88</v>
      </c>
      <c r="K174" s="144">
        <f>หนองบัวลำภู!AK83</f>
        <v>771211.39</v>
      </c>
      <c r="L174" s="145">
        <f>หนองบัวลำภู!AL83</f>
        <v>1873371.7</v>
      </c>
      <c r="M174" s="145">
        <f>หนองบัวลำภู!AM83</f>
        <v>2083639.36</v>
      </c>
      <c r="N174" s="141"/>
      <c r="O174" s="141"/>
      <c r="P174" s="141"/>
      <c r="Q174" s="133">
        <f t="shared" si="16"/>
        <v>-210267.66000000015</v>
      </c>
      <c r="R174" s="134">
        <f t="shared" si="17"/>
        <v>392.16489428511619</v>
      </c>
    </row>
    <row r="175" spans="1:18" x14ac:dyDescent="0.35">
      <c r="A175" s="140">
        <v>6</v>
      </c>
      <c r="B175" s="141" t="s">
        <v>63</v>
      </c>
      <c r="C175" s="141" t="s">
        <v>297</v>
      </c>
      <c r="D175" s="141" t="s">
        <v>112</v>
      </c>
      <c r="E175" s="141" t="s">
        <v>5</v>
      </c>
      <c r="F175" s="141" t="s">
        <v>180</v>
      </c>
      <c r="G175" s="141" t="s">
        <v>686</v>
      </c>
      <c r="H175" s="142">
        <v>2103</v>
      </c>
      <c r="I175" s="140">
        <v>2</v>
      </c>
      <c r="J175" s="143">
        <f>หนองบัวลำภู!F84</f>
        <v>296768.03999999998</v>
      </c>
      <c r="K175" s="144">
        <f>หนองบัวลำภู!AK84</f>
        <v>343444.79</v>
      </c>
      <c r="L175" s="145">
        <f>หนองบัวลำภู!AL84</f>
        <v>1390087.31</v>
      </c>
      <c r="M175" s="145">
        <f>หนองบัวลำภู!AM84</f>
        <v>1393115.87</v>
      </c>
      <c r="N175" s="141"/>
      <c r="O175" s="141"/>
      <c r="P175" s="141"/>
      <c r="Q175" s="133">
        <f t="shared" si="16"/>
        <v>-3028.5600000000559</v>
      </c>
      <c r="R175" s="134">
        <f t="shared" si="17"/>
        <v>661.00204945316216</v>
      </c>
    </row>
    <row r="176" spans="1:18" x14ac:dyDescent="0.35">
      <c r="A176" s="140">
        <v>7</v>
      </c>
      <c r="B176" s="141" t="s">
        <v>63</v>
      </c>
      <c r="C176" s="141" t="s">
        <v>297</v>
      </c>
      <c r="D176" s="141" t="s">
        <v>112</v>
      </c>
      <c r="E176" s="141" t="s">
        <v>5</v>
      </c>
      <c r="F176" s="141" t="s">
        <v>180</v>
      </c>
      <c r="G176" s="141" t="s">
        <v>687</v>
      </c>
      <c r="H176" s="142">
        <v>5166</v>
      </c>
      <c r="I176" s="140">
        <v>4</v>
      </c>
      <c r="J176" s="143">
        <f>หนองบัวลำภู!F85</f>
        <v>976911.02</v>
      </c>
      <c r="K176" s="144">
        <f>หนองบัวลำภู!AK85</f>
        <v>995003.11</v>
      </c>
      <c r="L176" s="145">
        <f>หนองบัวลำภู!AL85</f>
        <v>2310403.12</v>
      </c>
      <c r="M176" s="145">
        <f>หนองบัวลำภู!AM85</f>
        <v>1878064.46</v>
      </c>
      <c r="N176" s="141"/>
      <c r="O176" s="141"/>
      <c r="P176" s="141"/>
      <c r="Q176" s="133">
        <f t="shared" si="16"/>
        <v>432338.66000000015</v>
      </c>
      <c r="R176" s="134">
        <f t="shared" si="17"/>
        <v>447.23250483933413</v>
      </c>
    </row>
    <row r="177" spans="1:18" x14ac:dyDescent="0.35">
      <c r="A177" s="140">
        <v>8</v>
      </c>
      <c r="B177" s="141" t="s">
        <v>63</v>
      </c>
      <c r="C177" s="141" t="s">
        <v>297</v>
      </c>
      <c r="D177" s="141" t="s">
        <v>112</v>
      </c>
      <c r="E177" s="141" t="s">
        <v>5</v>
      </c>
      <c r="F177" s="141" t="s">
        <v>180</v>
      </c>
      <c r="G177" s="141" t="s">
        <v>688</v>
      </c>
      <c r="H177" s="142">
        <v>3557</v>
      </c>
      <c r="I177" s="140">
        <v>3</v>
      </c>
      <c r="J177" s="143">
        <f>หนองบัวลำภู!F86</f>
        <v>729514.14</v>
      </c>
      <c r="K177" s="144">
        <f>หนองบัวลำภู!AK86</f>
        <v>757308.78</v>
      </c>
      <c r="L177" s="145">
        <f>หนองบัวลำภู!AL86</f>
        <v>1724082.98</v>
      </c>
      <c r="M177" s="145">
        <f>หนองบัวลำภู!AM86</f>
        <v>1734590.0099999998</v>
      </c>
      <c r="N177" s="141"/>
      <c r="O177" s="141"/>
      <c r="P177" s="141"/>
      <c r="Q177" s="133">
        <f t="shared" si="16"/>
        <v>-10507.029999999795</v>
      </c>
      <c r="R177" s="134">
        <f t="shared" si="17"/>
        <v>484.70142816980604</v>
      </c>
    </row>
    <row r="178" spans="1:18" s="152" customFormat="1" x14ac:dyDescent="0.35">
      <c r="A178" s="146">
        <v>6</v>
      </c>
      <c r="B178" s="147" t="s">
        <v>63</v>
      </c>
      <c r="C178" s="147"/>
      <c r="D178" s="147"/>
      <c r="E178" s="147" t="s">
        <v>77</v>
      </c>
      <c r="F178" s="147"/>
      <c r="G178" s="147" t="s">
        <v>299</v>
      </c>
      <c r="H178" s="153">
        <f>SUM(H170:H177)</f>
        <v>26689</v>
      </c>
      <c r="I178" s="146"/>
      <c r="J178" s="149">
        <f>SUM(J170:J177)</f>
        <v>4004886.1300000004</v>
      </c>
      <c r="K178" s="149">
        <f t="shared" ref="K178:M178" si="20">SUM(K170:K177)</f>
        <v>4221867.24</v>
      </c>
      <c r="L178" s="149">
        <f t="shared" si="20"/>
        <v>11790975.57</v>
      </c>
      <c r="M178" s="149">
        <f t="shared" si="20"/>
        <v>11257192.57</v>
      </c>
      <c r="N178" s="147">
        <v>7</v>
      </c>
      <c r="O178" s="147">
        <v>7</v>
      </c>
      <c r="P178" s="147">
        <f>N178-O178</f>
        <v>0</v>
      </c>
      <c r="Q178" s="150">
        <f t="shared" si="16"/>
        <v>533783</v>
      </c>
      <c r="R178" s="151">
        <f t="shared" si="17"/>
        <v>441.79158342388251</v>
      </c>
    </row>
    <row r="179" spans="1:18" s="152" customFormat="1" ht="21.75" thickBot="1" x14ac:dyDescent="0.4">
      <c r="A179" s="161"/>
      <c r="B179" s="162" t="s">
        <v>63</v>
      </c>
      <c r="C179" s="162" t="s">
        <v>63</v>
      </c>
      <c r="D179" s="162" t="s">
        <v>63</v>
      </c>
      <c r="E179" s="162" t="s">
        <v>63</v>
      </c>
      <c r="F179" s="162"/>
      <c r="G179" s="162" t="s">
        <v>300</v>
      </c>
      <c r="H179" s="163">
        <f>H105+H119+H135+H154+H169+H178</f>
        <v>334001</v>
      </c>
      <c r="I179" s="161"/>
      <c r="J179" s="164">
        <f>J105+J119+J135+J154+J169+J178</f>
        <v>35466611.759999998</v>
      </c>
      <c r="K179" s="165">
        <f>K105+K119+K135+K154+K169+K178</f>
        <v>40781735.770000003</v>
      </c>
      <c r="L179" s="164">
        <f t="shared" ref="L179" si="21">L105+L119+L135+L154+L169+L178</f>
        <v>151942845.11000001</v>
      </c>
      <c r="M179" s="164">
        <f>M105+M119+M135+M154+M169+M178</f>
        <v>148898833.58999997</v>
      </c>
      <c r="N179" s="162">
        <f>N105+N119+N135+N154+N169+N178</f>
        <v>83</v>
      </c>
      <c r="O179" s="162">
        <f>O105+O119+O135+O154+O169+O178</f>
        <v>83</v>
      </c>
      <c r="P179" s="162">
        <f>N179-O179</f>
        <v>0</v>
      </c>
      <c r="Q179" s="150">
        <f t="shared" si="16"/>
        <v>3044011.5200000405</v>
      </c>
      <c r="R179" s="151">
        <f t="shared" si="17"/>
        <v>454.91733590617997</v>
      </c>
    </row>
    <row r="180" spans="1:18" s="152" customFormat="1" ht="22.5" thickTop="1" thickBot="1" x14ac:dyDescent="0.4">
      <c r="A180" s="166"/>
      <c r="B180" s="167"/>
      <c r="C180" s="167"/>
      <c r="D180" s="167"/>
      <c r="E180" s="311" t="s">
        <v>301</v>
      </c>
      <c r="F180" s="312"/>
      <c r="G180" s="313"/>
      <c r="H180" s="168"/>
      <c r="I180" s="166"/>
      <c r="J180" s="169">
        <f>J179/O179</f>
        <v>427308.57542168675</v>
      </c>
      <c r="K180" s="170">
        <f>K179/O179</f>
        <v>491346.21409638558</v>
      </c>
      <c r="L180" s="169">
        <f>L179/O179</f>
        <v>1830636.6880722893</v>
      </c>
      <c r="M180" s="169">
        <f>M179/O179</f>
        <v>1793961.8504819274</v>
      </c>
      <c r="N180" s="167"/>
      <c r="O180" s="167"/>
      <c r="P180" s="167"/>
      <c r="Q180" s="133">
        <f t="shared" si="16"/>
        <v>36674.837590361945</v>
      </c>
      <c r="R180" s="134"/>
    </row>
    <row r="181" spans="1:18" s="152" customFormat="1" ht="21.75" thickTop="1" x14ac:dyDescent="0.35">
      <c r="A181" s="177">
        <v>1</v>
      </c>
      <c r="B181" s="178" t="s">
        <v>64</v>
      </c>
      <c r="C181" s="178" t="s">
        <v>302</v>
      </c>
      <c r="D181" s="178" t="s">
        <v>303</v>
      </c>
      <c r="E181" s="178" t="s">
        <v>43</v>
      </c>
      <c r="F181" s="178" t="s">
        <v>304</v>
      </c>
      <c r="G181" s="178" t="s">
        <v>43</v>
      </c>
      <c r="H181" s="179"/>
      <c r="I181" s="177"/>
      <c r="J181" s="180"/>
      <c r="K181" s="181"/>
      <c r="L181" s="182"/>
      <c r="M181" s="182"/>
      <c r="N181" s="183"/>
      <c r="O181" s="183"/>
      <c r="P181" s="183"/>
      <c r="Q181" s="150"/>
      <c r="R181" s="151"/>
    </row>
    <row r="182" spans="1:18" x14ac:dyDescent="0.35">
      <c r="A182" s="140">
        <v>2</v>
      </c>
      <c r="B182" s="141" t="s">
        <v>64</v>
      </c>
      <c r="C182" s="141" t="s">
        <v>302</v>
      </c>
      <c r="D182" s="141" t="s">
        <v>303</v>
      </c>
      <c r="E182" s="141" t="s">
        <v>43</v>
      </c>
      <c r="F182" s="141" t="s">
        <v>180</v>
      </c>
      <c r="G182" s="141" t="s">
        <v>817</v>
      </c>
      <c r="H182" s="142">
        <v>6923</v>
      </c>
      <c r="I182" s="140">
        <v>5</v>
      </c>
      <c r="J182" s="143">
        <f>อุดรธานี!F10</f>
        <v>1099039.49</v>
      </c>
      <c r="K182" s="144">
        <f>อุดรธานี!AL10</f>
        <v>1501495.66</v>
      </c>
      <c r="L182" s="145">
        <f>อุดรธานี!AM10</f>
        <v>3782657.44</v>
      </c>
      <c r="M182" s="145">
        <f>อุดรธานี!AN10</f>
        <v>2958800.3200000003</v>
      </c>
      <c r="N182" s="141"/>
      <c r="O182" s="141"/>
      <c r="P182" s="141"/>
      <c r="Q182" s="133">
        <f t="shared" si="16"/>
        <v>823857.11999999965</v>
      </c>
      <c r="R182" s="134">
        <f t="shared" si="17"/>
        <v>546.38992344359383</v>
      </c>
    </row>
    <row r="183" spans="1:18" x14ac:dyDescent="0.35">
      <c r="A183" s="140">
        <v>3</v>
      </c>
      <c r="B183" s="141" t="s">
        <v>64</v>
      </c>
      <c r="C183" s="141" t="s">
        <v>302</v>
      </c>
      <c r="D183" s="141" t="s">
        <v>303</v>
      </c>
      <c r="E183" s="141" t="s">
        <v>43</v>
      </c>
      <c r="F183" s="141" t="s">
        <v>180</v>
      </c>
      <c r="G183" s="141" t="s">
        <v>818</v>
      </c>
      <c r="H183" s="142">
        <v>7817</v>
      </c>
      <c r="I183" s="140">
        <v>5</v>
      </c>
      <c r="J183" s="143">
        <f>อุดรธานี!F11</f>
        <v>533353.17000000004</v>
      </c>
      <c r="K183" s="144">
        <f>อุดรธานี!AL11</f>
        <v>1439425.96</v>
      </c>
      <c r="L183" s="145">
        <f>อุดรธานี!AM11</f>
        <v>3381745.84</v>
      </c>
      <c r="M183" s="145">
        <f>อุดรธานี!AN11</f>
        <v>2930438.8</v>
      </c>
      <c r="N183" s="141"/>
      <c r="O183" s="141"/>
      <c r="P183" s="141"/>
      <c r="Q183" s="133">
        <f t="shared" si="16"/>
        <v>451307.04000000004</v>
      </c>
      <c r="R183" s="134">
        <f t="shared" si="17"/>
        <v>432.61428169374437</v>
      </c>
    </row>
    <row r="184" spans="1:18" x14ac:dyDescent="0.35">
      <c r="A184" s="140">
        <v>4</v>
      </c>
      <c r="B184" s="141" t="s">
        <v>64</v>
      </c>
      <c r="C184" s="141" t="s">
        <v>302</v>
      </c>
      <c r="D184" s="141" t="s">
        <v>303</v>
      </c>
      <c r="E184" s="141" t="s">
        <v>43</v>
      </c>
      <c r="F184" s="141" t="s">
        <v>180</v>
      </c>
      <c r="G184" s="141" t="s">
        <v>819</v>
      </c>
      <c r="H184" s="142">
        <v>11016</v>
      </c>
      <c r="I184" s="140">
        <v>5</v>
      </c>
      <c r="J184" s="143">
        <f>อุดรธานี!F12</f>
        <v>3261039.29</v>
      </c>
      <c r="K184" s="144">
        <f>อุดรธานี!AL12</f>
        <v>3614618.9699999997</v>
      </c>
      <c r="L184" s="145">
        <f>อุดรธานี!AM12</f>
        <v>3476922.8200000003</v>
      </c>
      <c r="M184" s="145">
        <f>อุดรธานี!AN12</f>
        <v>3512139.12</v>
      </c>
      <c r="N184" s="141"/>
      <c r="O184" s="141"/>
      <c r="P184" s="141"/>
      <c r="Q184" s="133">
        <f t="shared" si="16"/>
        <v>-35216.299999999814</v>
      </c>
      <c r="R184" s="134">
        <f t="shared" si="17"/>
        <v>315.62480210602763</v>
      </c>
    </row>
    <row r="185" spans="1:18" x14ac:dyDescent="0.35">
      <c r="A185" s="140">
        <v>5</v>
      </c>
      <c r="B185" s="141" t="s">
        <v>64</v>
      </c>
      <c r="C185" s="141" t="s">
        <v>302</v>
      </c>
      <c r="D185" s="141" t="s">
        <v>303</v>
      </c>
      <c r="E185" s="141" t="s">
        <v>43</v>
      </c>
      <c r="F185" s="141" t="s">
        <v>180</v>
      </c>
      <c r="G185" s="141" t="s">
        <v>820</v>
      </c>
      <c r="H185" s="142">
        <v>5402</v>
      </c>
      <c r="I185" s="140">
        <v>4</v>
      </c>
      <c r="J185" s="143">
        <f>อุดรธานี!F13</f>
        <v>1488435.94</v>
      </c>
      <c r="K185" s="144">
        <f>อุดรธานี!AL13</f>
        <v>1618201.26</v>
      </c>
      <c r="L185" s="145">
        <f>อุดรธานี!AM13</f>
        <v>2890575.71</v>
      </c>
      <c r="M185" s="145">
        <f>อุดรธานี!AN13</f>
        <v>2750846.8099999996</v>
      </c>
      <c r="N185" s="141"/>
      <c r="O185" s="141"/>
      <c r="P185" s="141"/>
      <c r="Q185" s="133">
        <f t="shared" si="16"/>
        <v>139728.90000000037</v>
      </c>
      <c r="R185" s="134">
        <f t="shared" si="17"/>
        <v>535.09361532765638</v>
      </c>
    </row>
    <row r="186" spans="1:18" x14ac:dyDescent="0.35">
      <c r="A186" s="140">
        <v>6</v>
      </c>
      <c r="B186" s="141" t="s">
        <v>64</v>
      </c>
      <c r="C186" s="141" t="s">
        <v>302</v>
      </c>
      <c r="D186" s="141" t="s">
        <v>303</v>
      </c>
      <c r="E186" s="141" t="s">
        <v>43</v>
      </c>
      <c r="F186" s="141" t="s">
        <v>180</v>
      </c>
      <c r="G186" s="141" t="s">
        <v>821</v>
      </c>
      <c r="H186" s="142">
        <v>4500</v>
      </c>
      <c r="I186" s="140">
        <v>3</v>
      </c>
      <c r="J186" s="143">
        <f>อุดรธานี!F14</f>
        <v>620213.18999999994</v>
      </c>
      <c r="K186" s="144">
        <f>อุดรธานี!AL14</f>
        <v>768554.28999999992</v>
      </c>
      <c r="L186" s="145">
        <f>อุดรธานี!AM14</f>
        <v>2091853.6800000002</v>
      </c>
      <c r="M186" s="145">
        <f>อุดรธานี!AN14</f>
        <v>2239353.5299999998</v>
      </c>
      <c r="N186" s="141"/>
      <c r="O186" s="141"/>
      <c r="P186" s="141"/>
      <c r="Q186" s="133">
        <f t="shared" si="16"/>
        <v>-147499.84999999963</v>
      </c>
      <c r="R186" s="134">
        <f t="shared" si="17"/>
        <v>464.85637333333335</v>
      </c>
    </row>
    <row r="187" spans="1:18" x14ac:dyDescent="0.35">
      <c r="A187" s="140">
        <v>7</v>
      </c>
      <c r="B187" s="141" t="s">
        <v>64</v>
      </c>
      <c r="C187" s="141" t="s">
        <v>302</v>
      </c>
      <c r="D187" s="141" t="s">
        <v>303</v>
      </c>
      <c r="E187" s="141" t="s">
        <v>43</v>
      </c>
      <c r="F187" s="141" t="s">
        <v>180</v>
      </c>
      <c r="G187" s="141" t="s">
        <v>822</v>
      </c>
      <c r="H187" s="142">
        <v>8215</v>
      </c>
      <c r="I187" s="140">
        <v>5</v>
      </c>
      <c r="J187" s="143">
        <f>อุดรธานี!F15</f>
        <v>2153194.2200000002</v>
      </c>
      <c r="K187" s="144">
        <f>อุดรธานี!AL15</f>
        <v>2792171.9400000004</v>
      </c>
      <c r="L187" s="145">
        <f>อุดรธานี!AM15</f>
        <v>3575828.87</v>
      </c>
      <c r="M187" s="145">
        <f>อุดรธานี!AN15</f>
        <v>4324625.2699999996</v>
      </c>
      <c r="N187" s="141"/>
      <c r="O187" s="141"/>
      <c r="P187" s="141"/>
      <c r="Q187" s="133">
        <f t="shared" si="16"/>
        <v>-748796.39999999944</v>
      </c>
      <c r="R187" s="134">
        <f t="shared" si="17"/>
        <v>435.28044674376144</v>
      </c>
    </row>
    <row r="188" spans="1:18" x14ac:dyDescent="0.35">
      <c r="A188" s="140">
        <v>8</v>
      </c>
      <c r="B188" s="141" t="s">
        <v>64</v>
      </c>
      <c r="C188" s="141" t="s">
        <v>302</v>
      </c>
      <c r="D188" s="141" t="s">
        <v>303</v>
      </c>
      <c r="E188" s="141" t="s">
        <v>43</v>
      </c>
      <c r="F188" s="141" t="s">
        <v>180</v>
      </c>
      <c r="G188" s="141" t="s">
        <v>823</v>
      </c>
      <c r="H188" s="142">
        <v>8736</v>
      </c>
      <c r="I188" s="140">
        <v>5</v>
      </c>
      <c r="J188" s="143">
        <f>อุดรธานี!F16</f>
        <v>2255695.6800000002</v>
      </c>
      <c r="K188" s="144">
        <f>อุดรธานี!AL16</f>
        <v>2657637.4</v>
      </c>
      <c r="L188" s="145">
        <f>อุดรธานี!AM16</f>
        <v>4048891.1500000004</v>
      </c>
      <c r="M188" s="145">
        <f>อุดรธานี!AN16</f>
        <v>3046599.6</v>
      </c>
      <c r="N188" s="141"/>
      <c r="O188" s="141"/>
      <c r="P188" s="141"/>
      <c r="Q188" s="133">
        <f t="shared" si="16"/>
        <v>1002291.5500000003</v>
      </c>
      <c r="R188" s="134">
        <f t="shared" si="17"/>
        <v>463.47197229853487</v>
      </c>
    </row>
    <row r="189" spans="1:18" x14ac:dyDescent="0.35">
      <c r="A189" s="140">
        <v>9</v>
      </c>
      <c r="B189" s="141" t="s">
        <v>64</v>
      </c>
      <c r="C189" s="141" t="s">
        <v>302</v>
      </c>
      <c r="D189" s="141" t="s">
        <v>303</v>
      </c>
      <c r="E189" s="141" t="s">
        <v>43</v>
      </c>
      <c r="F189" s="141" t="s">
        <v>180</v>
      </c>
      <c r="G189" s="141" t="s">
        <v>824</v>
      </c>
      <c r="H189" s="142">
        <v>4649</v>
      </c>
      <c r="I189" s="140">
        <v>4</v>
      </c>
      <c r="J189" s="143">
        <f>อุดรธานี!F17</f>
        <v>793906.23</v>
      </c>
      <c r="K189" s="144">
        <f>อุดรธานี!AL17</f>
        <v>855732.29</v>
      </c>
      <c r="L189" s="145">
        <f>อุดรธานี!AM17</f>
        <v>2717504.7800000003</v>
      </c>
      <c r="M189" s="145">
        <f>อุดรธานี!AN17</f>
        <v>2987187.1799999997</v>
      </c>
      <c r="N189" s="141"/>
      <c r="O189" s="141"/>
      <c r="P189" s="141"/>
      <c r="Q189" s="133">
        <f t="shared" si="16"/>
        <v>-269682.39999999944</v>
      </c>
      <c r="R189" s="134">
        <f t="shared" si="17"/>
        <v>584.53533663153371</v>
      </c>
    </row>
    <row r="190" spans="1:18" x14ac:dyDescent="0.35">
      <c r="A190" s="140">
        <v>10</v>
      </c>
      <c r="B190" s="141" t="s">
        <v>64</v>
      </c>
      <c r="C190" s="141" t="s">
        <v>302</v>
      </c>
      <c r="D190" s="141" t="s">
        <v>303</v>
      </c>
      <c r="E190" s="141" t="s">
        <v>43</v>
      </c>
      <c r="F190" s="141" t="s">
        <v>180</v>
      </c>
      <c r="G190" s="141" t="s">
        <v>825</v>
      </c>
      <c r="H190" s="142">
        <v>8434</v>
      </c>
      <c r="I190" s="140">
        <v>5</v>
      </c>
      <c r="J190" s="143">
        <f>อุดรธานี!F18</f>
        <v>1714794.45</v>
      </c>
      <c r="K190" s="144">
        <f>อุดรธานี!AL18</f>
        <v>1924845.97</v>
      </c>
      <c r="L190" s="145">
        <f>อุดรธานี!AM18</f>
        <v>3782967.95</v>
      </c>
      <c r="M190" s="145">
        <f>อุดรธานี!AN18</f>
        <v>3762569.61</v>
      </c>
      <c r="N190" s="141"/>
      <c r="O190" s="141"/>
      <c r="P190" s="141"/>
      <c r="Q190" s="133">
        <f t="shared" si="16"/>
        <v>20398.340000000317</v>
      </c>
      <c r="R190" s="134">
        <f t="shared" si="17"/>
        <v>448.53781716860328</v>
      </c>
    </row>
    <row r="191" spans="1:18" x14ac:dyDescent="0.35">
      <c r="A191" s="140">
        <v>11</v>
      </c>
      <c r="B191" s="141" t="s">
        <v>64</v>
      </c>
      <c r="C191" s="141" t="s">
        <v>302</v>
      </c>
      <c r="D191" s="141" t="s">
        <v>303</v>
      </c>
      <c r="E191" s="141" t="s">
        <v>43</v>
      </c>
      <c r="F191" s="141" t="s">
        <v>180</v>
      </c>
      <c r="G191" s="141" t="s">
        <v>826</v>
      </c>
      <c r="H191" s="142">
        <v>9149</v>
      </c>
      <c r="I191" s="140">
        <v>5</v>
      </c>
      <c r="J191" s="143">
        <f>อุดรธานี!F19</f>
        <v>2581772.23</v>
      </c>
      <c r="K191" s="144">
        <f>อุดรธานี!AL19</f>
        <v>2679013.66</v>
      </c>
      <c r="L191" s="145">
        <f>อุดรธานี!AM19</f>
        <v>4159154.66</v>
      </c>
      <c r="M191" s="145">
        <f>อุดรธานี!AN19</f>
        <v>3949489.2899999996</v>
      </c>
      <c r="N191" s="141"/>
      <c r="O191" s="141"/>
      <c r="P191" s="141"/>
      <c r="Q191" s="133">
        <f t="shared" si="16"/>
        <v>209665.37000000058</v>
      </c>
      <c r="R191" s="134">
        <f t="shared" si="17"/>
        <v>454.60210514810365</v>
      </c>
    </row>
    <row r="192" spans="1:18" x14ac:dyDescent="0.35">
      <c r="A192" s="140">
        <v>12</v>
      </c>
      <c r="B192" s="141" t="s">
        <v>64</v>
      </c>
      <c r="C192" s="141" t="s">
        <v>302</v>
      </c>
      <c r="D192" s="141" t="s">
        <v>303</v>
      </c>
      <c r="E192" s="141" t="s">
        <v>43</v>
      </c>
      <c r="F192" s="141" t="s">
        <v>180</v>
      </c>
      <c r="G192" s="141" t="s">
        <v>827</v>
      </c>
      <c r="H192" s="142">
        <v>6199</v>
      </c>
      <c r="I192" s="140">
        <v>5</v>
      </c>
      <c r="J192" s="143">
        <f>อุดรธานี!F20</f>
        <v>1904688.6</v>
      </c>
      <c r="K192" s="144">
        <f>อุดรธานี!AL20</f>
        <v>2387647.46</v>
      </c>
      <c r="L192" s="145">
        <f>อุดรธานี!AM20</f>
        <v>4284394.47</v>
      </c>
      <c r="M192" s="145">
        <f>อุดรธานี!AN20</f>
        <v>3890971.43</v>
      </c>
      <c r="N192" s="141"/>
      <c r="O192" s="141"/>
      <c r="P192" s="141"/>
      <c r="Q192" s="133">
        <f t="shared" si="16"/>
        <v>393423.03999999957</v>
      </c>
      <c r="R192" s="134">
        <f t="shared" si="17"/>
        <v>691.14284078077105</v>
      </c>
    </row>
    <row r="193" spans="1:18" x14ac:dyDescent="0.35">
      <c r="A193" s="140">
        <v>13</v>
      </c>
      <c r="B193" s="141" t="s">
        <v>64</v>
      </c>
      <c r="C193" s="141" t="s">
        <v>302</v>
      </c>
      <c r="D193" s="141" t="s">
        <v>303</v>
      </c>
      <c r="E193" s="141" t="s">
        <v>43</v>
      </c>
      <c r="F193" s="141" t="s">
        <v>180</v>
      </c>
      <c r="G193" s="141" t="s">
        <v>828</v>
      </c>
      <c r="H193" s="142">
        <v>5135</v>
      </c>
      <c r="I193" s="140">
        <v>4</v>
      </c>
      <c r="J193" s="143">
        <f>อุดรธานี!F21</f>
        <v>751707.25</v>
      </c>
      <c r="K193" s="144">
        <f>อุดรธานี!AL21</f>
        <v>984016.41999999993</v>
      </c>
      <c r="L193" s="145">
        <f>อุดรธานี!AM21</f>
        <v>2934698.47</v>
      </c>
      <c r="M193" s="145">
        <f>อุดรธานี!AN21</f>
        <v>2623272.7599999998</v>
      </c>
      <c r="N193" s="141"/>
      <c r="O193" s="141"/>
      <c r="P193" s="141"/>
      <c r="Q193" s="133">
        <f t="shared" si="16"/>
        <v>311425.71000000043</v>
      </c>
      <c r="R193" s="134">
        <f t="shared" si="17"/>
        <v>571.5089522882181</v>
      </c>
    </row>
    <row r="194" spans="1:18" x14ac:dyDescent="0.35">
      <c r="A194" s="140">
        <v>14</v>
      </c>
      <c r="B194" s="141" t="s">
        <v>64</v>
      </c>
      <c r="C194" s="141" t="s">
        <v>302</v>
      </c>
      <c r="D194" s="141" t="s">
        <v>303</v>
      </c>
      <c r="E194" s="141" t="s">
        <v>43</v>
      </c>
      <c r="F194" s="141" t="s">
        <v>180</v>
      </c>
      <c r="G194" s="141" t="s">
        <v>829</v>
      </c>
      <c r="H194" s="142">
        <v>10482</v>
      </c>
      <c r="I194" s="140">
        <v>5</v>
      </c>
      <c r="J194" s="143">
        <f>อุดรธานี!F22</f>
        <v>2897182.79</v>
      </c>
      <c r="K194" s="144">
        <f>อุดรธานี!AL22</f>
        <v>3205286.71</v>
      </c>
      <c r="L194" s="145">
        <f>อุดรธานี!AM22</f>
        <v>4702790.17</v>
      </c>
      <c r="M194" s="145">
        <f>อุดรธานี!AN22</f>
        <v>4491928.22</v>
      </c>
      <c r="N194" s="141"/>
      <c r="O194" s="141"/>
      <c r="P194" s="141"/>
      <c r="Q194" s="133">
        <f t="shared" si="16"/>
        <v>210861.95000000019</v>
      </c>
      <c r="R194" s="134">
        <f t="shared" si="17"/>
        <v>448.65389906506391</v>
      </c>
    </row>
    <row r="195" spans="1:18" x14ac:dyDescent="0.35">
      <c r="A195" s="140">
        <v>15</v>
      </c>
      <c r="B195" s="141" t="s">
        <v>64</v>
      </c>
      <c r="C195" s="141" t="s">
        <v>302</v>
      </c>
      <c r="D195" s="141" t="s">
        <v>303</v>
      </c>
      <c r="E195" s="141" t="s">
        <v>43</v>
      </c>
      <c r="F195" s="141" t="s">
        <v>180</v>
      </c>
      <c r="G195" s="141" t="s">
        <v>830</v>
      </c>
      <c r="H195" s="142">
        <v>8929</v>
      </c>
      <c r="I195" s="140">
        <v>5</v>
      </c>
      <c r="J195" s="143">
        <f>อุดรธานี!F23</f>
        <v>565062.65</v>
      </c>
      <c r="K195" s="144">
        <f>อุดรธานี!AL23</f>
        <v>759001.4800000001</v>
      </c>
      <c r="L195" s="145">
        <f>อุดรธานี!AM23</f>
        <v>3800044.6900000004</v>
      </c>
      <c r="M195" s="145">
        <f>อุดรธานี!AN23</f>
        <v>3779251.86</v>
      </c>
      <c r="N195" s="141"/>
      <c r="O195" s="141"/>
      <c r="P195" s="141"/>
      <c r="Q195" s="133">
        <f t="shared" si="16"/>
        <v>20792.83000000054</v>
      </c>
      <c r="R195" s="134">
        <f t="shared" si="17"/>
        <v>425.58457722029345</v>
      </c>
    </row>
    <row r="196" spans="1:18" x14ac:dyDescent="0.35">
      <c r="A196" s="140">
        <v>16</v>
      </c>
      <c r="B196" s="141" t="s">
        <v>64</v>
      </c>
      <c r="C196" s="141" t="s">
        <v>302</v>
      </c>
      <c r="D196" s="141" t="s">
        <v>303</v>
      </c>
      <c r="E196" s="141" t="s">
        <v>43</v>
      </c>
      <c r="F196" s="141" t="s">
        <v>180</v>
      </c>
      <c r="G196" s="141" t="s">
        <v>831</v>
      </c>
      <c r="H196" s="142">
        <v>13938</v>
      </c>
      <c r="I196" s="140">
        <v>5</v>
      </c>
      <c r="J196" s="143">
        <f>อุดรธานี!F24</f>
        <v>2563206.58</v>
      </c>
      <c r="K196" s="144">
        <f>อุดรธานี!AL24</f>
        <v>3036829</v>
      </c>
      <c r="L196" s="145">
        <f>อุดรธานี!AM24</f>
        <v>5467992.0399999991</v>
      </c>
      <c r="M196" s="145">
        <f>อุดรธานี!AN24</f>
        <v>5308650.8600000003</v>
      </c>
      <c r="N196" s="141"/>
      <c r="O196" s="141"/>
      <c r="P196" s="141"/>
      <c r="Q196" s="133">
        <f t="shared" si="16"/>
        <v>159341.17999999877</v>
      </c>
      <c r="R196" s="134">
        <f t="shared" si="17"/>
        <v>392.3082249964126</v>
      </c>
    </row>
    <row r="197" spans="1:18" x14ac:dyDescent="0.35">
      <c r="A197" s="140">
        <v>17</v>
      </c>
      <c r="B197" s="141" t="s">
        <v>64</v>
      </c>
      <c r="C197" s="141" t="s">
        <v>302</v>
      </c>
      <c r="D197" s="141" t="s">
        <v>303</v>
      </c>
      <c r="E197" s="141" t="s">
        <v>43</v>
      </c>
      <c r="F197" s="141" t="s">
        <v>180</v>
      </c>
      <c r="G197" s="141" t="s">
        <v>832</v>
      </c>
      <c r="H197" s="142">
        <v>6484</v>
      </c>
      <c r="I197" s="140">
        <v>5</v>
      </c>
      <c r="J197" s="143">
        <f>อุดรธานี!F25</f>
        <v>1519318.82</v>
      </c>
      <c r="K197" s="144">
        <f>อุดรธานี!AL25</f>
        <v>1725175.48</v>
      </c>
      <c r="L197" s="145">
        <f>อุดรธานี!AM25</f>
        <v>3813126.36</v>
      </c>
      <c r="M197" s="145">
        <f>อุดรธานี!AN25</f>
        <v>3614772.0700000003</v>
      </c>
      <c r="N197" s="141"/>
      <c r="O197" s="141"/>
      <c r="P197" s="141"/>
      <c r="Q197" s="133">
        <f t="shared" si="16"/>
        <v>198354.28999999957</v>
      </c>
      <c r="R197" s="134">
        <f t="shared" si="17"/>
        <v>588.08241209130165</v>
      </c>
    </row>
    <row r="198" spans="1:18" x14ac:dyDescent="0.35">
      <c r="A198" s="140">
        <v>18</v>
      </c>
      <c r="B198" s="141" t="s">
        <v>64</v>
      </c>
      <c r="C198" s="141" t="s">
        <v>302</v>
      </c>
      <c r="D198" s="141" t="s">
        <v>303</v>
      </c>
      <c r="E198" s="141" t="s">
        <v>43</v>
      </c>
      <c r="F198" s="141" t="s">
        <v>180</v>
      </c>
      <c r="G198" s="141" t="s">
        <v>833</v>
      </c>
      <c r="H198" s="142">
        <v>4852</v>
      </c>
      <c r="I198" s="140">
        <v>4</v>
      </c>
      <c r="J198" s="143">
        <f>อุดรธานี!F26</f>
        <v>1156873.05</v>
      </c>
      <c r="K198" s="144">
        <f>อุดรธานี!AL26</f>
        <v>1378127.8599999999</v>
      </c>
      <c r="L198" s="145">
        <f>อุดรธานี!AM26</f>
        <v>2063729.75</v>
      </c>
      <c r="M198" s="145">
        <f>อุดรธานี!AN26</f>
        <v>2191280.02</v>
      </c>
      <c r="N198" s="141"/>
      <c r="O198" s="141"/>
      <c r="P198" s="141"/>
      <c r="Q198" s="133">
        <f t="shared" si="16"/>
        <v>-127550.27000000002</v>
      </c>
      <c r="R198" s="134">
        <f t="shared" si="17"/>
        <v>425.33589241549879</v>
      </c>
    </row>
    <row r="199" spans="1:18" x14ac:dyDescent="0.35">
      <c r="A199" s="140">
        <v>19</v>
      </c>
      <c r="B199" s="141" t="s">
        <v>64</v>
      </c>
      <c r="C199" s="141" t="s">
        <v>302</v>
      </c>
      <c r="D199" s="141" t="s">
        <v>303</v>
      </c>
      <c r="E199" s="141" t="s">
        <v>43</v>
      </c>
      <c r="F199" s="141" t="s">
        <v>180</v>
      </c>
      <c r="G199" s="141" t="s">
        <v>834</v>
      </c>
      <c r="H199" s="142">
        <v>5055</v>
      </c>
      <c r="I199" s="140">
        <v>4</v>
      </c>
      <c r="J199" s="143">
        <f>อุดรธานี!F27</f>
        <v>673057.09</v>
      </c>
      <c r="K199" s="144">
        <f>อุดรธานี!AL27</f>
        <v>1188582.79</v>
      </c>
      <c r="L199" s="145">
        <f>อุดรธานี!AM27</f>
        <v>2546511.3099999996</v>
      </c>
      <c r="M199" s="145">
        <f>อุดรธานี!AN27</f>
        <v>2618679.46</v>
      </c>
      <c r="N199" s="141"/>
      <c r="O199" s="141"/>
      <c r="P199" s="141"/>
      <c r="Q199" s="133">
        <f t="shared" ref="Q199:Q261" si="22">L199-M199</f>
        <v>-72168.150000000373</v>
      </c>
      <c r="R199" s="134">
        <f t="shared" ref="R199:R261" si="23">L199/H199</f>
        <v>503.76089218595445</v>
      </c>
    </row>
    <row r="200" spans="1:18" x14ac:dyDescent="0.35">
      <c r="A200" s="140">
        <v>20</v>
      </c>
      <c r="B200" s="141" t="s">
        <v>64</v>
      </c>
      <c r="C200" s="141" t="s">
        <v>302</v>
      </c>
      <c r="D200" s="141" t="s">
        <v>303</v>
      </c>
      <c r="E200" s="141" t="s">
        <v>43</v>
      </c>
      <c r="F200" s="141" t="s">
        <v>180</v>
      </c>
      <c r="G200" s="141" t="s">
        <v>835</v>
      </c>
      <c r="H200" s="142">
        <v>5073</v>
      </c>
      <c r="I200" s="140">
        <v>4</v>
      </c>
      <c r="J200" s="143">
        <f>อุดรธานี!F28</f>
        <v>1397760.36</v>
      </c>
      <c r="K200" s="144">
        <f>อุดรธานี!AL28</f>
        <v>1607204.9000000001</v>
      </c>
      <c r="L200" s="145">
        <f>อุดรธานี!AM28</f>
        <v>3161091.1</v>
      </c>
      <c r="M200" s="145">
        <f>อุดรธานี!AN28</f>
        <v>2755139.5</v>
      </c>
      <c r="N200" s="141"/>
      <c r="O200" s="141"/>
      <c r="P200" s="141"/>
      <c r="Q200" s="133">
        <f t="shared" si="22"/>
        <v>405951.60000000009</v>
      </c>
      <c r="R200" s="134">
        <f t="shared" si="23"/>
        <v>623.12065838754188</v>
      </c>
    </row>
    <row r="201" spans="1:18" x14ac:dyDescent="0.35">
      <c r="A201" s="140">
        <v>21</v>
      </c>
      <c r="B201" s="141" t="s">
        <v>64</v>
      </c>
      <c r="C201" s="141" t="s">
        <v>302</v>
      </c>
      <c r="D201" s="141" t="s">
        <v>303</v>
      </c>
      <c r="E201" s="141" t="s">
        <v>43</v>
      </c>
      <c r="F201" s="141" t="s">
        <v>180</v>
      </c>
      <c r="G201" s="141" t="s">
        <v>836</v>
      </c>
      <c r="H201" s="142">
        <v>4573</v>
      </c>
      <c r="I201" s="140">
        <v>4</v>
      </c>
      <c r="J201" s="143">
        <f>อุดรธานี!F29</f>
        <v>611255.37</v>
      </c>
      <c r="K201" s="144">
        <f>อุดรธานี!AL29</f>
        <v>820996.04</v>
      </c>
      <c r="L201" s="145">
        <f>อุดรธานี!AM29</f>
        <v>2428188.3600000003</v>
      </c>
      <c r="M201" s="145">
        <f>อุดรธานี!AN29</f>
        <v>2830397.61</v>
      </c>
      <c r="N201" s="141"/>
      <c r="O201" s="141"/>
      <c r="P201" s="141"/>
      <c r="Q201" s="133">
        <f t="shared" si="22"/>
        <v>-402209.24999999953</v>
      </c>
      <c r="R201" s="134">
        <f t="shared" si="23"/>
        <v>530.98367811064952</v>
      </c>
    </row>
    <row r="202" spans="1:18" x14ac:dyDescent="0.35">
      <c r="A202" s="140">
        <v>22</v>
      </c>
      <c r="B202" s="141" t="s">
        <v>64</v>
      </c>
      <c r="C202" s="141" t="s">
        <v>302</v>
      </c>
      <c r="D202" s="141" t="s">
        <v>303</v>
      </c>
      <c r="E202" s="141" t="s">
        <v>43</v>
      </c>
      <c r="F202" s="141" t="s">
        <v>180</v>
      </c>
      <c r="G202" s="141" t="s">
        <v>837</v>
      </c>
      <c r="H202" s="142">
        <v>7350</v>
      </c>
      <c r="I202" s="140">
        <v>5</v>
      </c>
      <c r="J202" s="143">
        <f>อุดรธานี!F30</f>
        <v>1781478.3</v>
      </c>
      <c r="K202" s="144">
        <f>อุดรธานี!AL30</f>
        <v>1800198.1300000001</v>
      </c>
      <c r="L202" s="145">
        <f>อุดรธานี!AM30</f>
        <v>3459367.04</v>
      </c>
      <c r="M202" s="145">
        <f>อุดรธานี!AN30</f>
        <v>3228258.93</v>
      </c>
      <c r="N202" s="141"/>
      <c r="O202" s="141"/>
      <c r="P202" s="141"/>
      <c r="Q202" s="133">
        <f t="shared" si="22"/>
        <v>231108.10999999987</v>
      </c>
      <c r="R202" s="134">
        <f t="shared" si="23"/>
        <v>470.66218231292515</v>
      </c>
    </row>
    <row r="203" spans="1:18" x14ac:dyDescent="0.35">
      <c r="A203" s="140">
        <v>23</v>
      </c>
      <c r="B203" s="141" t="s">
        <v>64</v>
      </c>
      <c r="C203" s="141" t="s">
        <v>302</v>
      </c>
      <c r="D203" s="141" t="s">
        <v>303</v>
      </c>
      <c r="E203" s="141" t="s">
        <v>43</v>
      </c>
      <c r="F203" s="141" t="s">
        <v>180</v>
      </c>
      <c r="G203" s="141" t="s">
        <v>838</v>
      </c>
      <c r="H203" s="142">
        <v>5666</v>
      </c>
      <c r="I203" s="140">
        <v>4</v>
      </c>
      <c r="J203" s="143">
        <f>อุดรธานี!F31</f>
        <v>2084189.31</v>
      </c>
      <c r="K203" s="144">
        <f>อุดรธานี!AL31</f>
        <v>2207530.81</v>
      </c>
      <c r="L203" s="145">
        <f>อุดรธานี!AM31</f>
        <v>2372205.0300000003</v>
      </c>
      <c r="M203" s="145">
        <f>อุดรธานี!AN31</f>
        <v>2199995.83</v>
      </c>
      <c r="N203" s="141"/>
      <c r="O203" s="141"/>
      <c r="P203" s="141"/>
      <c r="Q203" s="133">
        <f t="shared" si="22"/>
        <v>172209.20000000019</v>
      </c>
      <c r="R203" s="134">
        <f t="shared" si="23"/>
        <v>418.6736727850336</v>
      </c>
    </row>
    <row r="204" spans="1:18" x14ac:dyDescent="0.35">
      <c r="A204" s="140">
        <v>24</v>
      </c>
      <c r="B204" s="141" t="s">
        <v>64</v>
      </c>
      <c r="C204" s="141" t="s">
        <v>302</v>
      </c>
      <c r="D204" s="141" t="s">
        <v>303</v>
      </c>
      <c r="E204" s="141" t="s">
        <v>43</v>
      </c>
      <c r="F204" s="141" t="s">
        <v>180</v>
      </c>
      <c r="G204" s="141" t="s">
        <v>839</v>
      </c>
      <c r="H204" s="142">
        <v>5772</v>
      </c>
      <c r="I204" s="140">
        <v>4</v>
      </c>
      <c r="J204" s="143">
        <f>อุดรธานี!F32</f>
        <v>858524.46</v>
      </c>
      <c r="K204" s="144">
        <f>อุดรธานี!AL32</f>
        <v>1210939.67</v>
      </c>
      <c r="L204" s="145">
        <f>อุดรธานี!AM32</f>
        <v>2811071.46</v>
      </c>
      <c r="M204" s="145">
        <f>อุดรธานี!AN32</f>
        <v>2867916.1700000004</v>
      </c>
      <c r="N204" s="141"/>
      <c r="O204" s="141"/>
      <c r="P204" s="141"/>
      <c r="Q204" s="133">
        <f t="shared" si="22"/>
        <v>-56844.710000000428</v>
      </c>
      <c r="R204" s="134">
        <f t="shared" si="23"/>
        <v>487.01861746361743</v>
      </c>
    </row>
    <row r="205" spans="1:18" x14ac:dyDescent="0.35">
      <c r="A205" s="140">
        <v>25</v>
      </c>
      <c r="B205" s="141" t="s">
        <v>64</v>
      </c>
      <c r="C205" s="141" t="s">
        <v>302</v>
      </c>
      <c r="D205" s="141" t="s">
        <v>303</v>
      </c>
      <c r="E205" s="141" t="s">
        <v>43</v>
      </c>
      <c r="F205" s="141" t="s">
        <v>180</v>
      </c>
      <c r="G205" s="141" t="s">
        <v>840</v>
      </c>
      <c r="H205" s="142">
        <v>3690</v>
      </c>
      <c r="I205" s="140">
        <v>3</v>
      </c>
      <c r="J205" s="143">
        <f>อุดรธานี!F33</f>
        <v>924712.03</v>
      </c>
      <c r="K205" s="144">
        <f>อุดรธานี!AL33</f>
        <v>956189.07000000007</v>
      </c>
      <c r="L205" s="145">
        <f>อุดรธานี!AM33</f>
        <v>2140967.1800000002</v>
      </c>
      <c r="M205" s="145">
        <f>อุดรธานี!AN33</f>
        <v>2150185.94</v>
      </c>
      <c r="N205" s="141"/>
      <c r="O205" s="141"/>
      <c r="P205" s="141"/>
      <c r="Q205" s="133">
        <f t="shared" si="22"/>
        <v>-9218.7599999997765</v>
      </c>
      <c r="R205" s="134">
        <f t="shared" si="23"/>
        <v>580.20790785907866</v>
      </c>
    </row>
    <row r="206" spans="1:18" x14ac:dyDescent="0.35">
      <c r="A206" s="140">
        <v>26</v>
      </c>
      <c r="B206" s="141" t="s">
        <v>64</v>
      </c>
      <c r="C206" s="141" t="s">
        <v>302</v>
      </c>
      <c r="D206" s="141" t="s">
        <v>303</v>
      </c>
      <c r="E206" s="141" t="s">
        <v>43</v>
      </c>
      <c r="F206" s="141" t="s">
        <v>180</v>
      </c>
      <c r="G206" s="141" t="s">
        <v>841</v>
      </c>
      <c r="H206" s="142">
        <v>6191</v>
      </c>
      <c r="I206" s="140">
        <v>5</v>
      </c>
      <c r="J206" s="143">
        <f>อุดรธานี!F34</f>
        <v>886131.22</v>
      </c>
      <c r="K206" s="144">
        <f>อุดรธานี!AL34</f>
        <v>1316871.6200000001</v>
      </c>
      <c r="L206" s="145">
        <f>อุดรธานี!AM34</f>
        <v>2788775.69</v>
      </c>
      <c r="M206" s="145">
        <f>อุดรธานี!AN34</f>
        <v>2498438.87</v>
      </c>
      <c r="N206" s="141"/>
      <c r="O206" s="141"/>
      <c r="P206" s="141"/>
      <c r="Q206" s="133">
        <f t="shared" si="22"/>
        <v>290336.81999999983</v>
      </c>
      <c r="R206" s="134">
        <f t="shared" si="23"/>
        <v>450.45641899531574</v>
      </c>
    </row>
    <row r="207" spans="1:18" x14ac:dyDescent="0.35">
      <c r="A207" s="140">
        <v>27</v>
      </c>
      <c r="B207" s="141" t="s">
        <v>64</v>
      </c>
      <c r="C207" s="141" t="s">
        <v>302</v>
      </c>
      <c r="D207" s="141" t="s">
        <v>303</v>
      </c>
      <c r="E207" s="141" t="s">
        <v>43</v>
      </c>
      <c r="F207" s="141" t="s">
        <v>180</v>
      </c>
      <c r="G207" s="141" t="s">
        <v>842</v>
      </c>
      <c r="H207" s="142">
        <v>8132</v>
      </c>
      <c r="I207" s="140">
        <v>5</v>
      </c>
      <c r="J207" s="143">
        <f>อุดรธานี!F35</f>
        <v>1742240.25</v>
      </c>
      <c r="K207" s="144">
        <f>อุดรธานี!AL35</f>
        <v>2149530.1199999996</v>
      </c>
      <c r="L207" s="145">
        <f>อุดรธานี!AM35</f>
        <v>3252820.9</v>
      </c>
      <c r="M207" s="145">
        <f>อุดรธานี!AN35</f>
        <v>2160898.5699999998</v>
      </c>
      <c r="N207" s="141"/>
      <c r="O207" s="141"/>
      <c r="P207" s="141"/>
      <c r="Q207" s="133">
        <f t="shared" si="22"/>
        <v>1091922.33</v>
      </c>
      <c r="R207" s="134">
        <f t="shared" si="23"/>
        <v>400.0025700934579</v>
      </c>
    </row>
    <row r="208" spans="1:18" x14ac:dyDescent="0.35">
      <c r="A208" s="140">
        <v>28</v>
      </c>
      <c r="B208" s="141" t="s">
        <v>64</v>
      </c>
      <c r="C208" s="141" t="s">
        <v>302</v>
      </c>
      <c r="D208" s="141" t="s">
        <v>303</v>
      </c>
      <c r="E208" s="141" t="s">
        <v>43</v>
      </c>
      <c r="F208" s="141" t="s">
        <v>180</v>
      </c>
      <c r="G208" s="141" t="s">
        <v>843</v>
      </c>
      <c r="H208" s="142">
        <v>2634</v>
      </c>
      <c r="I208" s="140">
        <v>2</v>
      </c>
      <c r="J208" s="143">
        <f>อุดรธานี!F36</f>
        <v>775378.91</v>
      </c>
      <c r="K208" s="144">
        <f>อุดรธานี!AL36</f>
        <v>839589.19000000006</v>
      </c>
      <c r="L208" s="145">
        <f>อุดรธานี!AM36</f>
        <v>1611624.67</v>
      </c>
      <c r="M208" s="145">
        <f>อุดรธานี!AN36</f>
        <v>1603347.89</v>
      </c>
      <c r="N208" s="141"/>
      <c r="O208" s="141"/>
      <c r="P208" s="141"/>
      <c r="Q208" s="133">
        <f t="shared" si="22"/>
        <v>8276.7800000000279</v>
      </c>
      <c r="R208" s="134">
        <f t="shared" si="23"/>
        <v>611.85446848899005</v>
      </c>
    </row>
    <row r="209" spans="1:18" x14ac:dyDescent="0.35">
      <c r="A209" s="140">
        <v>29</v>
      </c>
      <c r="B209" s="141" t="s">
        <v>64</v>
      </c>
      <c r="C209" s="141" t="s">
        <v>302</v>
      </c>
      <c r="D209" s="141" t="s">
        <v>303</v>
      </c>
      <c r="E209" s="141" t="s">
        <v>43</v>
      </c>
      <c r="F209" s="141" t="s">
        <v>180</v>
      </c>
      <c r="G209" s="141" t="s">
        <v>844</v>
      </c>
      <c r="H209" s="142">
        <v>5394</v>
      </c>
      <c r="I209" s="140">
        <v>4</v>
      </c>
      <c r="J209" s="143">
        <f>อุดรธานี!F37</f>
        <v>847042.7</v>
      </c>
      <c r="K209" s="144">
        <f>อุดรธานี!AL37</f>
        <v>1133220</v>
      </c>
      <c r="L209" s="145">
        <f>อุดรธานี!AM37</f>
        <v>1331588.21</v>
      </c>
      <c r="M209" s="145">
        <f>อุดรธานี!AN37</f>
        <v>2460573.8200000003</v>
      </c>
      <c r="N209" s="141"/>
      <c r="O209" s="141"/>
      <c r="P209" s="141"/>
      <c r="Q209" s="133">
        <f t="shared" si="22"/>
        <v>-1128985.6100000003</v>
      </c>
      <c r="R209" s="134">
        <f t="shared" si="23"/>
        <v>246.86470337411939</v>
      </c>
    </row>
    <row r="210" spans="1:18" s="152" customFormat="1" x14ac:dyDescent="0.35">
      <c r="A210" s="146">
        <v>1</v>
      </c>
      <c r="B210" s="147" t="s">
        <v>64</v>
      </c>
      <c r="C210" s="147"/>
      <c r="D210" s="147"/>
      <c r="E210" s="147" t="s">
        <v>77</v>
      </c>
      <c r="F210" s="147"/>
      <c r="G210" s="147" t="s">
        <v>305</v>
      </c>
      <c r="H210" s="153">
        <f>SUM(H181:H209)</f>
        <v>190390</v>
      </c>
      <c r="I210" s="146"/>
      <c r="J210" s="149">
        <f>SUM(J181:J209)</f>
        <v>40441253.630000003</v>
      </c>
      <c r="K210" s="184">
        <f>SUM(K181:K209)</f>
        <v>48558634.149999999</v>
      </c>
      <c r="L210" s="149">
        <f t="shared" ref="L210:M210" si="24">SUM(L181:L209)</f>
        <v>88879089.800000012</v>
      </c>
      <c r="M210" s="149">
        <f t="shared" si="24"/>
        <v>85736009.340000004</v>
      </c>
      <c r="N210" s="147">
        <v>28</v>
      </c>
      <c r="O210" s="147">
        <v>28</v>
      </c>
      <c r="P210" s="147">
        <f>N210-O210</f>
        <v>0</v>
      </c>
      <c r="Q210" s="150">
        <f t="shared" si="22"/>
        <v>3143080.4600000083</v>
      </c>
      <c r="R210" s="151">
        <f>L210/H210</f>
        <v>466.82646042334164</v>
      </c>
    </row>
    <row r="211" spans="1:18" x14ac:dyDescent="0.35">
      <c r="A211" s="140">
        <v>1</v>
      </c>
      <c r="B211" s="141" t="s">
        <v>64</v>
      </c>
      <c r="C211" s="141" t="s">
        <v>306</v>
      </c>
      <c r="D211" s="141" t="s">
        <v>85</v>
      </c>
      <c r="E211" s="141" t="s">
        <v>44</v>
      </c>
      <c r="F211" s="141" t="s">
        <v>210</v>
      </c>
      <c r="G211" s="141" t="s">
        <v>307</v>
      </c>
      <c r="H211" s="142"/>
      <c r="I211" s="140"/>
      <c r="J211" s="143"/>
      <c r="K211" s="144"/>
      <c r="L211" s="145"/>
      <c r="M211" s="145"/>
      <c r="N211" s="141"/>
      <c r="O211" s="141"/>
      <c r="P211" s="141"/>
    </row>
    <row r="212" spans="1:18" x14ac:dyDescent="0.35">
      <c r="A212" s="140">
        <v>2</v>
      </c>
      <c r="B212" s="141" t="s">
        <v>64</v>
      </c>
      <c r="C212" s="141" t="s">
        <v>306</v>
      </c>
      <c r="D212" s="141" t="s">
        <v>85</v>
      </c>
      <c r="E212" s="141" t="s">
        <v>44</v>
      </c>
      <c r="F212" s="141" t="s">
        <v>180</v>
      </c>
      <c r="G212" s="141" t="s">
        <v>845</v>
      </c>
      <c r="H212" s="142">
        <v>3425</v>
      </c>
      <c r="I212" s="140">
        <v>3</v>
      </c>
      <c r="J212" s="143">
        <f>อุดรธานี!F38</f>
        <v>944746</v>
      </c>
      <c r="K212" s="144">
        <f>อุดรธานี!AL38</f>
        <v>1076013.03</v>
      </c>
      <c r="L212" s="145">
        <f>อุดรธานี!AM38</f>
        <v>2248493.6</v>
      </c>
      <c r="M212" s="145">
        <f>อุดรธานี!AN38</f>
        <v>2060679.0999999999</v>
      </c>
      <c r="N212" s="141"/>
      <c r="O212" s="141"/>
      <c r="P212" s="141"/>
      <c r="Q212" s="133">
        <f t="shared" si="22"/>
        <v>187814.50000000023</v>
      </c>
      <c r="R212" s="134">
        <f t="shared" si="23"/>
        <v>656.49448175182488</v>
      </c>
    </row>
    <row r="213" spans="1:18" x14ac:dyDescent="0.35">
      <c r="A213" s="140">
        <v>3</v>
      </c>
      <c r="B213" s="141" t="s">
        <v>64</v>
      </c>
      <c r="C213" s="141" t="s">
        <v>306</v>
      </c>
      <c r="D213" s="141" t="s">
        <v>85</v>
      </c>
      <c r="E213" s="141" t="s">
        <v>44</v>
      </c>
      <c r="F213" s="141" t="s">
        <v>180</v>
      </c>
      <c r="G213" s="141" t="s">
        <v>846</v>
      </c>
      <c r="H213" s="142">
        <v>4047</v>
      </c>
      <c r="I213" s="140">
        <v>3</v>
      </c>
      <c r="J213" s="143">
        <f>อุดรธานี!F39</f>
        <v>1103281.6000000001</v>
      </c>
      <c r="K213" s="144">
        <f>อุดรธานี!AL39</f>
        <v>1061156.17</v>
      </c>
      <c r="L213" s="145">
        <f>อุดรธานี!AM39</f>
        <v>2062539.96</v>
      </c>
      <c r="M213" s="145">
        <f>อุดรธานี!AN39</f>
        <v>1845455.5399999998</v>
      </c>
      <c r="N213" s="141"/>
      <c r="O213" s="141"/>
      <c r="P213" s="141"/>
      <c r="Q213" s="133">
        <f t="shared" si="22"/>
        <v>217084.42000000016</v>
      </c>
      <c r="R213" s="134">
        <f t="shared" si="23"/>
        <v>509.64664195700516</v>
      </c>
    </row>
    <row r="214" spans="1:18" x14ac:dyDescent="0.35">
      <c r="A214" s="140">
        <v>4</v>
      </c>
      <c r="B214" s="141" t="s">
        <v>64</v>
      </c>
      <c r="C214" s="141" t="s">
        <v>306</v>
      </c>
      <c r="D214" s="141" t="s">
        <v>85</v>
      </c>
      <c r="E214" s="141" t="s">
        <v>44</v>
      </c>
      <c r="F214" s="141" t="s">
        <v>180</v>
      </c>
      <c r="G214" s="141" t="s">
        <v>847</v>
      </c>
      <c r="H214" s="142">
        <v>3656</v>
      </c>
      <c r="I214" s="140">
        <v>3</v>
      </c>
      <c r="J214" s="143">
        <f>อุดรธานี!F40</f>
        <v>642844.16000000003</v>
      </c>
      <c r="K214" s="144">
        <f>อุดรธานี!AL40</f>
        <v>740516.54</v>
      </c>
      <c r="L214" s="145">
        <f>อุดรธานี!AM40</f>
        <v>3350407.95</v>
      </c>
      <c r="M214" s="145">
        <f>อุดรธานี!AN40</f>
        <v>3216903.84</v>
      </c>
      <c r="N214" s="141"/>
      <c r="O214" s="141"/>
      <c r="P214" s="141"/>
      <c r="Q214" s="133">
        <f t="shared" si="22"/>
        <v>133504.11000000034</v>
      </c>
      <c r="R214" s="134">
        <f t="shared" si="23"/>
        <v>916.41355306345736</v>
      </c>
    </row>
    <row r="215" spans="1:18" x14ac:dyDescent="0.35">
      <c r="A215" s="140">
        <v>5</v>
      </c>
      <c r="B215" s="141" t="s">
        <v>64</v>
      </c>
      <c r="C215" s="141" t="s">
        <v>306</v>
      </c>
      <c r="D215" s="141" t="s">
        <v>85</v>
      </c>
      <c r="E215" s="141" t="s">
        <v>44</v>
      </c>
      <c r="F215" s="141" t="s">
        <v>180</v>
      </c>
      <c r="G215" s="141" t="s">
        <v>848</v>
      </c>
      <c r="H215" s="142">
        <v>3640</v>
      </c>
      <c r="I215" s="140">
        <v>3</v>
      </c>
      <c r="J215" s="143">
        <f>อุดรธานี!F41</f>
        <v>452348.64</v>
      </c>
      <c r="K215" s="144">
        <f>อุดรธานี!AL41</f>
        <v>466921.13</v>
      </c>
      <c r="L215" s="145">
        <f>อุดรธานี!AM41</f>
        <v>2527807.1800000002</v>
      </c>
      <c r="M215" s="145">
        <f>อุดรธานี!AN41</f>
        <v>2344909.4</v>
      </c>
      <c r="N215" s="141"/>
      <c r="O215" s="141"/>
      <c r="P215" s="141"/>
      <c r="Q215" s="133">
        <f t="shared" si="22"/>
        <v>182897.78000000026</v>
      </c>
      <c r="R215" s="134">
        <f t="shared" si="23"/>
        <v>694.45252197802199</v>
      </c>
    </row>
    <row r="216" spans="1:18" x14ac:dyDescent="0.35">
      <c r="A216" s="140">
        <v>6</v>
      </c>
      <c r="B216" s="141" t="s">
        <v>64</v>
      </c>
      <c r="C216" s="141" t="s">
        <v>306</v>
      </c>
      <c r="D216" s="141" t="s">
        <v>85</v>
      </c>
      <c r="E216" s="141" t="s">
        <v>44</v>
      </c>
      <c r="F216" s="141" t="s">
        <v>180</v>
      </c>
      <c r="G216" s="141" t="s">
        <v>849</v>
      </c>
      <c r="H216" s="142">
        <v>7398</v>
      </c>
      <c r="I216" s="140">
        <v>5</v>
      </c>
      <c r="J216" s="143">
        <f>อุดรธานี!F42</f>
        <v>931018.58</v>
      </c>
      <c r="K216" s="144">
        <f>อุดรธานี!AL42</f>
        <v>907251.85999999987</v>
      </c>
      <c r="L216" s="145">
        <f>อุดรธานี!AM42</f>
        <v>4456614.9499999993</v>
      </c>
      <c r="M216" s="145">
        <f>อุดรธานี!AN42</f>
        <v>4241727.9000000004</v>
      </c>
      <c r="N216" s="141"/>
      <c r="O216" s="141"/>
      <c r="P216" s="141"/>
      <c r="Q216" s="133">
        <f t="shared" si="22"/>
        <v>214887.04999999888</v>
      </c>
      <c r="R216" s="134">
        <f t="shared" si="23"/>
        <v>602.40807650716397</v>
      </c>
    </row>
    <row r="217" spans="1:18" x14ac:dyDescent="0.35">
      <c r="A217" s="140">
        <v>7</v>
      </c>
      <c r="B217" s="141" t="s">
        <v>64</v>
      </c>
      <c r="C217" s="141" t="s">
        <v>306</v>
      </c>
      <c r="D217" s="141" t="s">
        <v>85</v>
      </c>
      <c r="E217" s="141" t="s">
        <v>44</v>
      </c>
      <c r="F217" s="141" t="s">
        <v>180</v>
      </c>
      <c r="G217" s="141" t="s">
        <v>850</v>
      </c>
      <c r="H217" s="142">
        <v>7430</v>
      </c>
      <c r="I217" s="140">
        <v>5</v>
      </c>
      <c r="J217" s="143">
        <f>อุดรธานี!F43</f>
        <v>1278513.8</v>
      </c>
      <c r="K217" s="144">
        <f>อุดรธานี!AL43</f>
        <v>1336218.02</v>
      </c>
      <c r="L217" s="145">
        <f>อุดรธานี!AM43</f>
        <v>3588543.9299999997</v>
      </c>
      <c r="M217" s="145">
        <f>อุดรธานี!AN43</f>
        <v>3463460.89</v>
      </c>
      <c r="N217" s="141"/>
      <c r="O217" s="141"/>
      <c r="P217" s="141"/>
      <c r="Q217" s="133">
        <f t="shared" si="22"/>
        <v>125083.03999999957</v>
      </c>
      <c r="R217" s="134">
        <f t="shared" si="23"/>
        <v>482.98034051144009</v>
      </c>
    </row>
    <row r="218" spans="1:18" x14ac:dyDescent="0.35">
      <c r="A218" s="140">
        <v>8</v>
      </c>
      <c r="B218" s="141" t="s">
        <v>64</v>
      </c>
      <c r="C218" s="141" t="s">
        <v>306</v>
      </c>
      <c r="D218" s="141" t="s">
        <v>85</v>
      </c>
      <c r="E218" s="141" t="s">
        <v>44</v>
      </c>
      <c r="F218" s="141" t="s">
        <v>180</v>
      </c>
      <c r="G218" s="141" t="s">
        <v>851</v>
      </c>
      <c r="H218" s="142">
        <v>2978</v>
      </c>
      <c r="I218" s="140">
        <v>2</v>
      </c>
      <c r="J218" s="143">
        <f>อุดรธานี!F44</f>
        <v>859227.25</v>
      </c>
      <c r="K218" s="144">
        <f>อุดรธานี!AL44</f>
        <v>652474.3600000001</v>
      </c>
      <c r="L218" s="145">
        <f>อุดรธานี!AM44</f>
        <v>1781291.09</v>
      </c>
      <c r="M218" s="145">
        <f>อุดรธานี!AN44</f>
        <v>1739984.3800000001</v>
      </c>
      <c r="N218" s="141"/>
      <c r="O218" s="141"/>
      <c r="P218" s="141"/>
      <c r="Q218" s="133">
        <f t="shared" si="22"/>
        <v>41306.709999999963</v>
      </c>
      <c r="R218" s="134">
        <f t="shared" si="23"/>
        <v>598.15013096037615</v>
      </c>
    </row>
    <row r="219" spans="1:18" x14ac:dyDescent="0.35">
      <c r="A219" s="140">
        <v>9</v>
      </c>
      <c r="B219" s="141" t="s">
        <v>64</v>
      </c>
      <c r="C219" s="141" t="s">
        <v>306</v>
      </c>
      <c r="D219" s="141" t="s">
        <v>85</v>
      </c>
      <c r="E219" s="141" t="s">
        <v>44</v>
      </c>
      <c r="F219" s="141" t="s">
        <v>180</v>
      </c>
      <c r="G219" s="141" t="s">
        <v>852</v>
      </c>
      <c r="H219" s="142">
        <v>3394</v>
      </c>
      <c r="I219" s="140">
        <v>3</v>
      </c>
      <c r="J219" s="143">
        <f>อุดรธานี!F45</f>
        <v>513873.02</v>
      </c>
      <c r="K219" s="144">
        <f>อุดรธานี!AL45</f>
        <v>195281.37</v>
      </c>
      <c r="L219" s="145">
        <f>อุดรธานี!AM45</f>
        <v>2189314.98</v>
      </c>
      <c r="M219" s="145">
        <f>อุดรธานี!AN45</f>
        <v>2076927.23</v>
      </c>
      <c r="N219" s="141"/>
      <c r="O219" s="141"/>
      <c r="P219" s="141"/>
      <c r="Q219" s="133">
        <f t="shared" si="22"/>
        <v>112387.75</v>
      </c>
      <c r="R219" s="134">
        <f t="shared" si="23"/>
        <v>645.05450206246314</v>
      </c>
    </row>
    <row r="220" spans="1:18" x14ac:dyDescent="0.35">
      <c r="A220" s="140">
        <v>10</v>
      </c>
      <c r="B220" s="141" t="s">
        <v>64</v>
      </c>
      <c r="C220" s="141" t="s">
        <v>306</v>
      </c>
      <c r="D220" s="141" t="s">
        <v>85</v>
      </c>
      <c r="E220" s="141" t="s">
        <v>44</v>
      </c>
      <c r="F220" s="141" t="s">
        <v>180</v>
      </c>
      <c r="G220" s="141" t="s">
        <v>853</v>
      </c>
      <c r="H220" s="142">
        <v>1969</v>
      </c>
      <c r="I220" s="140">
        <v>2</v>
      </c>
      <c r="J220" s="143">
        <f>อุดรธานี!F46</f>
        <v>351189.42</v>
      </c>
      <c r="K220" s="144">
        <f>อุดรธานี!AL46</f>
        <v>390746.2</v>
      </c>
      <c r="L220" s="145">
        <f>อุดรธานี!AM46</f>
        <v>1825604.0699999998</v>
      </c>
      <c r="M220" s="145">
        <f>อุดรธานี!AN46</f>
        <v>1918701.25</v>
      </c>
      <c r="N220" s="141"/>
      <c r="O220" s="141"/>
      <c r="P220" s="141"/>
      <c r="Q220" s="133">
        <f t="shared" si="22"/>
        <v>-93097.180000000168</v>
      </c>
      <c r="R220" s="134">
        <f t="shared" si="23"/>
        <v>927.17321990858295</v>
      </c>
    </row>
    <row r="221" spans="1:18" x14ac:dyDescent="0.35">
      <c r="A221" s="140">
        <v>11</v>
      </c>
      <c r="B221" s="141" t="s">
        <v>64</v>
      </c>
      <c r="C221" s="141" t="s">
        <v>306</v>
      </c>
      <c r="D221" s="141" t="s">
        <v>85</v>
      </c>
      <c r="E221" s="141" t="s">
        <v>44</v>
      </c>
      <c r="F221" s="141" t="s">
        <v>180</v>
      </c>
      <c r="G221" s="141" t="s">
        <v>854</v>
      </c>
      <c r="H221" s="142">
        <v>3732</v>
      </c>
      <c r="I221" s="140">
        <v>3</v>
      </c>
      <c r="J221" s="143">
        <f>อุดรธานี!F47</f>
        <v>506165.23</v>
      </c>
      <c r="K221" s="144">
        <f>อุดรธานี!AL47</f>
        <v>511924.93</v>
      </c>
      <c r="L221" s="145">
        <f>อุดรธานี!AM47</f>
        <v>1917259.02</v>
      </c>
      <c r="M221" s="145">
        <f>อุดรธานี!AN47</f>
        <v>1832766.43</v>
      </c>
      <c r="N221" s="141"/>
      <c r="O221" s="141"/>
      <c r="P221" s="141"/>
      <c r="Q221" s="133">
        <f t="shared" si="22"/>
        <v>84492.590000000084</v>
      </c>
      <c r="R221" s="134">
        <f t="shared" si="23"/>
        <v>513.73500000000001</v>
      </c>
    </row>
    <row r="222" spans="1:18" x14ac:dyDescent="0.35">
      <c r="A222" s="140">
        <v>12</v>
      </c>
      <c r="B222" s="141" t="s">
        <v>64</v>
      </c>
      <c r="C222" s="141" t="s">
        <v>306</v>
      </c>
      <c r="D222" s="141" t="s">
        <v>85</v>
      </c>
      <c r="E222" s="141" t="s">
        <v>44</v>
      </c>
      <c r="F222" s="141" t="s">
        <v>180</v>
      </c>
      <c r="G222" s="141" t="s">
        <v>855</v>
      </c>
      <c r="H222" s="142">
        <v>3225</v>
      </c>
      <c r="I222" s="140">
        <v>3</v>
      </c>
      <c r="J222" s="143">
        <f>อุดรธานี!F48</f>
        <v>680132.14</v>
      </c>
      <c r="K222" s="144">
        <f>อุดรธานี!AL48</f>
        <v>671100.62</v>
      </c>
      <c r="L222" s="145">
        <f>อุดรธานี!AM48</f>
        <v>2325600.58</v>
      </c>
      <c r="M222" s="145">
        <f>อุดรธานี!AN48</f>
        <v>2242595.14</v>
      </c>
      <c r="N222" s="141"/>
      <c r="O222" s="141"/>
      <c r="P222" s="141"/>
      <c r="Q222" s="133">
        <f t="shared" si="22"/>
        <v>83005.439999999944</v>
      </c>
      <c r="R222" s="134">
        <f t="shared" si="23"/>
        <v>721.1164589147287</v>
      </c>
    </row>
    <row r="223" spans="1:18" s="152" customFormat="1" x14ac:dyDescent="0.35">
      <c r="A223" s="146">
        <v>2</v>
      </c>
      <c r="B223" s="147" t="s">
        <v>64</v>
      </c>
      <c r="C223" s="147"/>
      <c r="D223" s="147"/>
      <c r="E223" s="147" t="s">
        <v>77</v>
      </c>
      <c r="F223" s="147"/>
      <c r="G223" s="147" t="s">
        <v>308</v>
      </c>
      <c r="H223" s="153">
        <f>SUM(H211:H222)</f>
        <v>44894</v>
      </c>
      <c r="I223" s="146"/>
      <c r="J223" s="149">
        <f>SUM(J211:J222)</f>
        <v>8263339.8400000008</v>
      </c>
      <c r="K223" s="149">
        <f t="shared" ref="K223:M223" si="25">SUM(K211:K222)</f>
        <v>8009604.2300000004</v>
      </c>
      <c r="L223" s="149">
        <f t="shared" si="25"/>
        <v>28273477.310000002</v>
      </c>
      <c r="M223" s="149">
        <f t="shared" si="25"/>
        <v>26984111.099999998</v>
      </c>
      <c r="N223" s="147">
        <v>11</v>
      </c>
      <c r="O223" s="147">
        <v>11</v>
      </c>
      <c r="P223" s="147">
        <f>N223-O223</f>
        <v>0</v>
      </c>
      <c r="Q223" s="150">
        <f t="shared" si="22"/>
        <v>1289366.2100000046</v>
      </c>
      <c r="R223" s="151">
        <f>L223/H223</f>
        <v>629.78298458591348</v>
      </c>
    </row>
    <row r="224" spans="1:18" x14ac:dyDescent="0.35">
      <c r="A224" s="140">
        <v>1</v>
      </c>
      <c r="B224" s="141" t="s">
        <v>64</v>
      </c>
      <c r="C224" s="141" t="s">
        <v>31</v>
      </c>
      <c r="D224" s="141" t="s">
        <v>92</v>
      </c>
      <c r="E224" s="141" t="s">
        <v>32</v>
      </c>
      <c r="F224" s="141" t="s">
        <v>210</v>
      </c>
      <c r="G224" s="141" t="s">
        <v>309</v>
      </c>
      <c r="H224" s="142"/>
      <c r="I224" s="140"/>
      <c r="J224" s="143"/>
      <c r="K224" s="144"/>
      <c r="L224" s="145"/>
      <c r="M224" s="145"/>
      <c r="N224" s="141"/>
      <c r="O224" s="141"/>
      <c r="P224" s="141"/>
    </row>
    <row r="225" spans="1:18" x14ac:dyDescent="0.35">
      <c r="A225" s="140">
        <v>2</v>
      </c>
      <c r="B225" s="141" t="s">
        <v>64</v>
      </c>
      <c r="C225" s="141" t="s">
        <v>31</v>
      </c>
      <c r="D225" s="141" t="s">
        <v>92</v>
      </c>
      <c r="E225" s="141" t="s">
        <v>32</v>
      </c>
      <c r="F225" s="141" t="s">
        <v>180</v>
      </c>
      <c r="G225" s="141" t="s">
        <v>856</v>
      </c>
      <c r="H225" s="142">
        <v>3207</v>
      </c>
      <c r="I225" s="140">
        <v>3</v>
      </c>
      <c r="J225" s="143">
        <f>อุดรธานี!F49</f>
        <v>552270.32999999996</v>
      </c>
      <c r="K225" s="144">
        <f>อุดรธานี!AL49</f>
        <v>834832.17999999993</v>
      </c>
      <c r="L225" s="145">
        <f>อุดรธานี!AM49</f>
        <v>1978462.51</v>
      </c>
      <c r="M225" s="145">
        <f>อุดรธานี!AN49</f>
        <v>1997274.6300000001</v>
      </c>
      <c r="N225" s="141"/>
      <c r="O225" s="141"/>
      <c r="P225" s="141"/>
      <c r="Q225" s="133">
        <f t="shared" si="22"/>
        <v>-18812.120000000112</v>
      </c>
      <c r="R225" s="134">
        <f t="shared" si="23"/>
        <v>616.92002182725287</v>
      </c>
    </row>
    <row r="226" spans="1:18" x14ac:dyDescent="0.35">
      <c r="A226" s="140">
        <v>3</v>
      </c>
      <c r="B226" s="141" t="s">
        <v>64</v>
      </c>
      <c r="C226" s="141" t="s">
        <v>31</v>
      </c>
      <c r="D226" s="141" t="s">
        <v>92</v>
      </c>
      <c r="E226" s="141" t="s">
        <v>32</v>
      </c>
      <c r="F226" s="141" t="s">
        <v>180</v>
      </c>
      <c r="G226" s="141" t="s">
        <v>857</v>
      </c>
      <c r="H226" s="142">
        <v>3287</v>
      </c>
      <c r="I226" s="140">
        <v>3</v>
      </c>
      <c r="J226" s="143">
        <f>อุดรธานี!F50</f>
        <v>58113.599999999999</v>
      </c>
      <c r="K226" s="144">
        <f>อุดรธานี!AL50</f>
        <v>291852.40999999997</v>
      </c>
      <c r="L226" s="145">
        <f>อุดรธานี!AM50</f>
        <v>2578931.2199999997</v>
      </c>
      <c r="M226" s="145">
        <f>อุดรธานี!AN50</f>
        <v>2602280.5799999996</v>
      </c>
      <c r="N226" s="141"/>
      <c r="O226" s="141"/>
      <c r="P226" s="141"/>
      <c r="Q226" s="133">
        <f t="shared" si="22"/>
        <v>-23349.35999999987</v>
      </c>
      <c r="R226" s="134">
        <f t="shared" si="23"/>
        <v>784.58509887435343</v>
      </c>
    </row>
    <row r="227" spans="1:18" s="191" customFormat="1" x14ac:dyDescent="0.35">
      <c r="A227" s="185">
        <v>4</v>
      </c>
      <c r="B227" s="186" t="s">
        <v>64</v>
      </c>
      <c r="C227" s="186" t="s">
        <v>31</v>
      </c>
      <c r="D227" s="186" t="s">
        <v>92</v>
      </c>
      <c r="E227" s="186" t="s">
        <v>32</v>
      </c>
      <c r="F227" s="186" t="s">
        <v>180</v>
      </c>
      <c r="G227" s="186" t="s">
        <v>858</v>
      </c>
      <c r="H227" s="187">
        <v>3009</v>
      </c>
      <c r="I227" s="188">
        <v>3</v>
      </c>
      <c r="J227" s="189">
        <f>อุดรธานี!F51</f>
        <v>306407.3</v>
      </c>
      <c r="K227" s="189">
        <f>อุดรธานี!AL51</f>
        <v>328245.46999999997</v>
      </c>
      <c r="L227" s="189">
        <f>อุดรธานี!AM51</f>
        <v>1869469.02</v>
      </c>
      <c r="M227" s="189">
        <f>อุดรธานี!AN51</f>
        <v>1736008.52</v>
      </c>
      <c r="N227" s="186"/>
      <c r="O227" s="186"/>
      <c r="P227" s="186"/>
      <c r="Q227" s="190">
        <f t="shared" si="22"/>
        <v>133460.5</v>
      </c>
      <c r="R227" s="190">
        <f t="shared" si="23"/>
        <v>621.29246261216349</v>
      </c>
    </row>
    <row r="228" spans="1:18" s="191" customFormat="1" x14ac:dyDescent="0.35">
      <c r="A228" s="185">
        <v>5</v>
      </c>
      <c r="B228" s="186" t="s">
        <v>64</v>
      </c>
      <c r="C228" s="186" t="s">
        <v>31</v>
      </c>
      <c r="D228" s="186" t="s">
        <v>92</v>
      </c>
      <c r="E228" s="186" t="s">
        <v>32</v>
      </c>
      <c r="F228" s="186" t="s">
        <v>180</v>
      </c>
      <c r="G228" s="186" t="s">
        <v>859</v>
      </c>
      <c r="H228" s="187">
        <v>2495</v>
      </c>
      <c r="I228" s="188">
        <v>2</v>
      </c>
      <c r="J228" s="189">
        <f>อุดรธานี!F52</f>
        <v>236941.31</v>
      </c>
      <c r="K228" s="189">
        <f>อุดรธานี!AL52</f>
        <v>363811.84000000003</v>
      </c>
      <c r="L228" s="189">
        <f>อุดรธานี!AM52</f>
        <v>2529098.66</v>
      </c>
      <c r="M228" s="189">
        <f>อุดรธานี!AN52</f>
        <v>2571597.0100000002</v>
      </c>
      <c r="N228" s="186"/>
      <c r="O228" s="186"/>
      <c r="P228" s="186"/>
      <c r="Q228" s="190">
        <f t="shared" si="22"/>
        <v>-42498.350000000093</v>
      </c>
      <c r="R228" s="190">
        <f t="shared" si="23"/>
        <v>1013.6667975951905</v>
      </c>
    </row>
    <row r="229" spans="1:18" s="191" customFormat="1" x14ac:dyDescent="0.35">
      <c r="A229" s="185">
        <v>6</v>
      </c>
      <c r="B229" s="186" t="s">
        <v>64</v>
      </c>
      <c r="C229" s="186" t="s">
        <v>31</v>
      </c>
      <c r="D229" s="186" t="s">
        <v>92</v>
      </c>
      <c r="E229" s="186" t="s">
        <v>32</v>
      </c>
      <c r="F229" s="186" t="s">
        <v>180</v>
      </c>
      <c r="G229" s="186" t="s">
        <v>860</v>
      </c>
      <c r="H229" s="187">
        <v>5264</v>
      </c>
      <c r="I229" s="188">
        <v>4</v>
      </c>
      <c r="J229" s="189">
        <f>อุดรธานี!F53</f>
        <v>659433.15</v>
      </c>
      <c r="K229" s="189">
        <f>อุดรธานี!AL53</f>
        <v>1145985.06</v>
      </c>
      <c r="L229" s="189">
        <f>อุดรธานี!AM53</f>
        <v>1805665.12</v>
      </c>
      <c r="M229" s="189">
        <f>อุดรธานี!AN53</f>
        <v>3043140.8600000003</v>
      </c>
      <c r="N229" s="186"/>
      <c r="O229" s="186"/>
      <c r="P229" s="186"/>
      <c r="Q229" s="190">
        <f t="shared" si="22"/>
        <v>-1237475.7400000002</v>
      </c>
      <c r="R229" s="190">
        <f t="shared" si="23"/>
        <v>343.02148936170215</v>
      </c>
    </row>
    <row r="230" spans="1:18" s="198" customFormat="1" x14ac:dyDescent="0.35">
      <c r="A230" s="192">
        <v>7</v>
      </c>
      <c r="B230" s="193" t="s">
        <v>64</v>
      </c>
      <c r="C230" s="193" t="s">
        <v>31</v>
      </c>
      <c r="D230" s="193" t="s">
        <v>92</v>
      </c>
      <c r="E230" s="193" t="s">
        <v>32</v>
      </c>
      <c r="F230" s="193" t="s">
        <v>180</v>
      </c>
      <c r="G230" s="193" t="s">
        <v>861</v>
      </c>
      <c r="H230" s="187">
        <v>2213</v>
      </c>
      <c r="I230" s="192">
        <v>2</v>
      </c>
      <c r="J230" s="194">
        <f>อุดรธานี!F54</f>
        <v>493662.71</v>
      </c>
      <c r="K230" s="195">
        <f>อุดรธานี!AL54</f>
        <v>712675.8600000001</v>
      </c>
      <c r="L230" s="194">
        <f>อุดรธานี!AM54</f>
        <v>1679991.79</v>
      </c>
      <c r="M230" s="194">
        <f>อุดรธานี!AN54</f>
        <v>1568194.16</v>
      </c>
      <c r="N230" s="193"/>
      <c r="O230" s="193"/>
      <c r="P230" s="193"/>
      <c r="Q230" s="196">
        <f t="shared" si="22"/>
        <v>111797.63000000012</v>
      </c>
      <c r="R230" s="197">
        <f t="shared" si="23"/>
        <v>759.14676457297787</v>
      </c>
    </row>
    <row r="231" spans="1:18" s="198" customFormat="1" x14ac:dyDescent="0.35">
      <c r="A231" s="192">
        <v>8</v>
      </c>
      <c r="B231" s="193" t="s">
        <v>64</v>
      </c>
      <c r="C231" s="193" t="s">
        <v>31</v>
      </c>
      <c r="D231" s="193" t="s">
        <v>92</v>
      </c>
      <c r="E231" s="193" t="s">
        <v>32</v>
      </c>
      <c r="F231" s="193" t="s">
        <v>180</v>
      </c>
      <c r="G231" s="193" t="s">
        <v>862</v>
      </c>
      <c r="H231" s="187">
        <v>2562</v>
      </c>
      <c r="I231" s="192">
        <v>2</v>
      </c>
      <c r="J231" s="194">
        <f>อุดรธานี!F55</f>
        <v>170272.04</v>
      </c>
      <c r="K231" s="195">
        <f>อุดรธานี!AL55</f>
        <v>306293.54000000004</v>
      </c>
      <c r="L231" s="194">
        <f>อุดรธานี!AM55</f>
        <v>1526224.78</v>
      </c>
      <c r="M231" s="194">
        <f>อุดรธานี!AN55</f>
        <v>1407190.51</v>
      </c>
      <c r="N231" s="193"/>
      <c r="O231" s="193"/>
      <c r="P231" s="193"/>
      <c r="Q231" s="196">
        <f t="shared" si="22"/>
        <v>119034.27000000002</v>
      </c>
      <c r="R231" s="197">
        <f t="shared" si="23"/>
        <v>595.71615144418422</v>
      </c>
    </row>
    <row r="232" spans="1:18" s="191" customFormat="1" x14ac:dyDescent="0.35">
      <c r="A232" s="185">
        <v>9</v>
      </c>
      <c r="B232" s="186" t="s">
        <v>64</v>
      </c>
      <c r="C232" s="186" t="s">
        <v>31</v>
      </c>
      <c r="D232" s="186" t="s">
        <v>92</v>
      </c>
      <c r="E232" s="186" t="s">
        <v>32</v>
      </c>
      <c r="F232" s="186" t="s">
        <v>180</v>
      </c>
      <c r="G232" s="186" t="s">
        <v>863</v>
      </c>
      <c r="H232" s="187">
        <v>7114</v>
      </c>
      <c r="I232" s="188">
        <v>5</v>
      </c>
      <c r="J232" s="189">
        <f>อุดรธานี!F56</f>
        <v>258110.72</v>
      </c>
      <c r="K232" s="189">
        <f>อุดรธานี!AL56</f>
        <v>541071.67000000004</v>
      </c>
      <c r="L232" s="189">
        <f>อุดรธานี!AM56</f>
        <v>3420767.75</v>
      </c>
      <c r="M232" s="189">
        <f>อุดรธานี!AN56</f>
        <v>3167126.11</v>
      </c>
      <c r="N232" s="186"/>
      <c r="O232" s="186"/>
      <c r="P232" s="186"/>
      <c r="Q232" s="190">
        <f t="shared" si="22"/>
        <v>253641.64000000013</v>
      </c>
      <c r="R232" s="190">
        <f t="shared" si="23"/>
        <v>480.85011948271017</v>
      </c>
    </row>
    <row r="233" spans="1:18" s="198" customFormat="1" x14ac:dyDescent="0.35">
      <c r="A233" s="192">
        <v>10</v>
      </c>
      <c r="B233" s="193" t="s">
        <v>64</v>
      </c>
      <c r="C233" s="193" t="s">
        <v>31</v>
      </c>
      <c r="D233" s="193" t="s">
        <v>92</v>
      </c>
      <c r="E233" s="193" t="s">
        <v>32</v>
      </c>
      <c r="F233" s="193" t="s">
        <v>180</v>
      </c>
      <c r="G233" s="193" t="s">
        <v>864</v>
      </c>
      <c r="H233" s="187">
        <v>6804</v>
      </c>
      <c r="I233" s="192">
        <v>5</v>
      </c>
      <c r="J233" s="194">
        <f>อุดรธานี!F57</f>
        <v>450484.25</v>
      </c>
      <c r="K233" s="195">
        <f>อุดรธานี!AL57</f>
        <v>563214</v>
      </c>
      <c r="L233" s="194">
        <f>อุดรธานี!AM57</f>
        <v>3017262.26</v>
      </c>
      <c r="M233" s="194">
        <f>อุดรธานี!AN57</f>
        <v>2823279.27</v>
      </c>
      <c r="N233" s="193"/>
      <c r="O233" s="193"/>
      <c r="P233" s="193"/>
      <c r="Q233" s="196">
        <f t="shared" si="22"/>
        <v>193982.98999999976</v>
      </c>
      <c r="R233" s="197">
        <f t="shared" si="23"/>
        <v>443.45418283362727</v>
      </c>
    </row>
    <row r="234" spans="1:18" s="191" customFormat="1" x14ac:dyDescent="0.35">
      <c r="A234" s="185">
        <v>11</v>
      </c>
      <c r="B234" s="186" t="s">
        <v>64</v>
      </c>
      <c r="C234" s="186" t="s">
        <v>31</v>
      </c>
      <c r="D234" s="186" t="s">
        <v>92</v>
      </c>
      <c r="E234" s="186" t="s">
        <v>32</v>
      </c>
      <c r="F234" s="186" t="s">
        <v>180</v>
      </c>
      <c r="G234" s="186" t="s">
        <v>865</v>
      </c>
      <c r="H234" s="187">
        <v>3739</v>
      </c>
      <c r="I234" s="188">
        <v>3</v>
      </c>
      <c r="J234" s="189">
        <f>อุดรธานี!F58</f>
        <v>68892.22</v>
      </c>
      <c r="K234" s="189">
        <f>อุดรธานี!AL58</f>
        <v>284434.06</v>
      </c>
      <c r="L234" s="189">
        <f>อุดรธานี!AM58</f>
        <v>2440184.2000000002</v>
      </c>
      <c r="M234" s="189">
        <f>อุดรธานี!AN58</f>
        <v>2532753.46</v>
      </c>
      <c r="N234" s="186"/>
      <c r="O234" s="186"/>
      <c r="P234" s="186"/>
      <c r="Q234" s="190">
        <f t="shared" si="22"/>
        <v>-92569.259999999776</v>
      </c>
      <c r="R234" s="190">
        <f t="shared" si="23"/>
        <v>652.6301684942498</v>
      </c>
    </row>
    <row r="235" spans="1:18" s="191" customFormat="1" x14ac:dyDescent="0.35">
      <c r="A235" s="185">
        <v>12</v>
      </c>
      <c r="B235" s="186" t="s">
        <v>64</v>
      </c>
      <c r="C235" s="186" t="s">
        <v>31</v>
      </c>
      <c r="D235" s="186" t="s">
        <v>92</v>
      </c>
      <c r="E235" s="186" t="s">
        <v>32</v>
      </c>
      <c r="F235" s="186" t="s">
        <v>180</v>
      </c>
      <c r="G235" s="186" t="s">
        <v>866</v>
      </c>
      <c r="H235" s="187">
        <v>2743</v>
      </c>
      <c r="I235" s="188">
        <v>2</v>
      </c>
      <c r="J235" s="189">
        <f>อุดรธานี!F59</f>
        <v>304171.52000000002</v>
      </c>
      <c r="K235" s="189">
        <f>อุดรธานี!AL59</f>
        <v>454722.07999999996</v>
      </c>
      <c r="L235" s="189">
        <f>อุดรธานี!AM59</f>
        <v>2282974.4000000004</v>
      </c>
      <c r="M235" s="189">
        <f>อุดรธานี!AN59</f>
        <v>1853182.6700000002</v>
      </c>
      <c r="N235" s="186"/>
      <c r="O235" s="186"/>
      <c r="P235" s="186"/>
      <c r="Q235" s="190">
        <f t="shared" si="22"/>
        <v>429791.73000000021</v>
      </c>
      <c r="R235" s="190">
        <f t="shared" si="23"/>
        <v>832.29106817353272</v>
      </c>
    </row>
    <row r="236" spans="1:18" s="152" customFormat="1" x14ac:dyDescent="0.35">
      <c r="A236" s="146">
        <v>3</v>
      </c>
      <c r="B236" s="147" t="s">
        <v>64</v>
      </c>
      <c r="C236" s="147"/>
      <c r="D236" s="147"/>
      <c r="E236" s="147" t="s">
        <v>77</v>
      </c>
      <c r="F236" s="147"/>
      <c r="G236" s="147" t="s">
        <v>310</v>
      </c>
      <c r="H236" s="153">
        <f>SUM(H224:H235)</f>
        <v>42437</v>
      </c>
      <c r="I236" s="146"/>
      <c r="J236" s="149">
        <f>SUM(J224:J235)</f>
        <v>3558759.1500000004</v>
      </c>
      <c r="K236" s="149">
        <f t="shared" ref="K236:M236" si="26">SUM(K224:K235)</f>
        <v>5827138.1699999999</v>
      </c>
      <c r="L236" s="149">
        <f t="shared" si="26"/>
        <v>25129031.710000001</v>
      </c>
      <c r="M236" s="149">
        <f t="shared" si="26"/>
        <v>25302027.780000005</v>
      </c>
      <c r="N236" s="147">
        <v>11</v>
      </c>
      <c r="O236" s="147">
        <v>11</v>
      </c>
      <c r="P236" s="147">
        <f>N236-O236</f>
        <v>0</v>
      </c>
      <c r="Q236" s="199">
        <f t="shared" si="22"/>
        <v>-172996.07000000402</v>
      </c>
      <c r="R236" s="151">
        <f>L236/H236</f>
        <v>592.14910832528221</v>
      </c>
    </row>
    <row r="237" spans="1:18" x14ac:dyDescent="0.35">
      <c r="A237" s="140">
        <v>1</v>
      </c>
      <c r="B237" s="141" t="s">
        <v>64</v>
      </c>
      <c r="C237" s="141" t="s">
        <v>33</v>
      </c>
      <c r="D237" s="141" t="s">
        <v>99</v>
      </c>
      <c r="E237" s="141" t="s">
        <v>34</v>
      </c>
      <c r="F237" s="141" t="s">
        <v>177</v>
      </c>
      <c r="G237" s="141" t="s">
        <v>311</v>
      </c>
      <c r="H237" s="142"/>
      <c r="I237" s="140"/>
      <c r="J237" s="143"/>
      <c r="K237" s="144"/>
      <c r="L237" s="145"/>
      <c r="M237" s="145"/>
      <c r="N237" s="141"/>
      <c r="O237" s="141"/>
      <c r="P237" s="141"/>
    </row>
    <row r="238" spans="1:18" s="160" customFormat="1" x14ac:dyDescent="0.35">
      <c r="A238" s="154">
        <v>2</v>
      </c>
      <c r="B238" s="155" t="s">
        <v>64</v>
      </c>
      <c r="C238" s="155" t="s">
        <v>33</v>
      </c>
      <c r="D238" s="155" t="s">
        <v>99</v>
      </c>
      <c r="E238" s="155" t="s">
        <v>34</v>
      </c>
      <c r="F238" s="155" t="s">
        <v>180</v>
      </c>
      <c r="G238" s="155" t="s">
        <v>867</v>
      </c>
      <c r="H238" s="156">
        <v>4721</v>
      </c>
      <c r="I238" s="154">
        <v>4</v>
      </c>
      <c r="J238" s="145">
        <f>อุดรธานี!F60</f>
        <v>1105720.56</v>
      </c>
      <c r="K238" s="145">
        <f>อุดรธานี!AL60</f>
        <v>1209625.7000000002</v>
      </c>
      <c r="L238" s="145">
        <f>อุดรธานี!AM60</f>
        <v>2191660.9500000002</v>
      </c>
      <c r="M238" s="145">
        <f>อุดรธานี!AN60</f>
        <v>1997376.5999999999</v>
      </c>
      <c r="N238" s="200"/>
      <c r="O238" s="200"/>
      <c r="P238" s="200"/>
      <c r="Q238" s="158">
        <f t="shared" si="22"/>
        <v>194284.35000000033</v>
      </c>
      <c r="R238" s="159">
        <f t="shared" si="23"/>
        <v>464.23659182376622</v>
      </c>
    </row>
    <row r="239" spans="1:18" x14ac:dyDescent="0.35">
      <c r="A239" s="140">
        <v>3</v>
      </c>
      <c r="B239" s="141" t="s">
        <v>64</v>
      </c>
      <c r="C239" s="141" t="s">
        <v>33</v>
      </c>
      <c r="D239" s="141" t="s">
        <v>99</v>
      </c>
      <c r="E239" s="141" t="s">
        <v>34</v>
      </c>
      <c r="F239" s="141" t="s">
        <v>180</v>
      </c>
      <c r="G239" s="141" t="s">
        <v>868</v>
      </c>
      <c r="H239" s="142">
        <v>8384</v>
      </c>
      <c r="I239" s="140">
        <v>5</v>
      </c>
      <c r="J239" s="194">
        <f>อุดรธานี!F61</f>
        <v>1710637.46</v>
      </c>
      <c r="K239" s="194">
        <f>อุดรธานี!AL61</f>
        <v>1703675.2799999998</v>
      </c>
      <c r="L239" s="194">
        <f>อุดรธานี!AM61</f>
        <v>6377972.1200000001</v>
      </c>
      <c r="M239" s="194">
        <f>อุดรธานี!AN61</f>
        <v>5598688.9500000002</v>
      </c>
      <c r="N239" s="141"/>
      <c r="O239" s="141"/>
      <c r="P239" s="141"/>
      <c r="Q239" s="133">
        <f t="shared" si="22"/>
        <v>779283.16999999993</v>
      </c>
      <c r="R239" s="134">
        <f t="shared" si="23"/>
        <v>760.73140744274815</v>
      </c>
    </row>
    <row r="240" spans="1:18" x14ac:dyDescent="0.35">
      <c r="A240" s="154">
        <v>4</v>
      </c>
      <c r="B240" s="141" t="s">
        <v>64</v>
      </c>
      <c r="C240" s="141" t="s">
        <v>33</v>
      </c>
      <c r="D240" s="141" t="s">
        <v>99</v>
      </c>
      <c r="E240" s="141" t="s">
        <v>34</v>
      </c>
      <c r="F240" s="141" t="s">
        <v>180</v>
      </c>
      <c r="G240" s="141" t="s">
        <v>869</v>
      </c>
      <c r="H240" s="142">
        <v>4586</v>
      </c>
      <c r="I240" s="140">
        <v>4</v>
      </c>
      <c r="J240" s="194">
        <f>อุดรธานี!F62</f>
        <v>417095.33</v>
      </c>
      <c r="K240" s="194">
        <f>อุดรธานี!AL62</f>
        <v>539086.77</v>
      </c>
      <c r="L240" s="194">
        <f>อุดรธานี!AM62</f>
        <v>2733009.5199999996</v>
      </c>
      <c r="M240" s="194">
        <f>อุดรธานี!AN62</f>
        <v>2684570.92</v>
      </c>
      <c r="N240" s="141"/>
      <c r="O240" s="141"/>
      <c r="P240" s="141"/>
      <c r="Q240" s="133">
        <f t="shared" si="22"/>
        <v>48438.599999999627</v>
      </c>
      <c r="R240" s="134">
        <f t="shared" si="23"/>
        <v>595.94625381596154</v>
      </c>
    </row>
    <row r="241" spans="1:18" x14ac:dyDescent="0.35">
      <c r="A241" s="140">
        <v>5</v>
      </c>
      <c r="B241" s="141" t="s">
        <v>64</v>
      </c>
      <c r="C241" s="141" t="s">
        <v>33</v>
      </c>
      <c r="D241" s="141" t="s">
        <v>99</v>
      </c>
      <c r="E241" s="141" t="s">
        <v>34</v>
      </c>
      <c r="F241" s="141" t="s">
        <v>180</v>
      </c>
      <c r="G241" s="141" t="s">
        <v>870</v>
      </c>
      <c r="H241" s="142">
        <v>3004</v>
      </c>
      <c r="I241" s="140">
        <v>2</v>
      </c>
      <c r="J241" s="194">
        <f>อุดรธานี!F63</f>
        <v>665743.05000000005</v>
      </c>
      <c r="K241" s="194">
        <f>อุดรธานี!AL63</f>
        <v>721919.7</v>
      </c>
      <c r="L241" s="194">
        <f>อุดรธานี!AM63</f>
        <v>1814044.1900000002</v>
      </c>
      <c r="M241" s="194">
        <f>อุดรธานี!AN63</f>
        <v>1834175.35</v>
      </c>
      <c r="N241" s="141"/>
      <c r="O241" s="141"/>
      <c r="P241" s="141"/>
      <c r="Q241" s="133">
        <f t="shared" si="22"/>
        <v>-20131.159999999916</v>
      </c>
      <c r="R241" s="134">
        <f t="shared" si="23"/>
        <v>603.87622836218384</v>
      </c>
    </row>
    <row r="242" spans="1:18" x14ac:dyDescent="0.35">
      <c r="A242" s="154">
        <v>6</v>
      </c>
      <c r="B242" s="141" t="s">
        <v>64</v>
      </c>
      <c r="C242" s="141" t="s">
        <v>33</v>
      </c>
      <c r="D242" s="141" t="s">
        <v>99</v>
      </c>
      <c r="E242" s="141" t="s">
        <v>34</v>
      </c>
      <c r="F242" s="141" t="s">
        <v>180</v>
      </c>
      <c r="G242" s="141" t="s">
        <v>871</v>
      </c>
      <c r="H242" s="142">
        <v>7236</v>
      </c>
      <c r="I242" s="140">
        <v>5</v>
      </c>
      <c r="J242" s="194">
        <f>อุดรธานี!F64</f>
        <v>468896.71</v>
      </c>
      <c r="K242" s="194">
        <f>อุดรธานี!AL64</f>
        <v>393831.43000000005</v>
      </c>
      <c r="L242" s="194">
        <f>อุดรธานี!AM64</f>
        <v>2629095.16</v>
      </c>
      <c r="M242" s="194">
        <f>อุดรธานี!AN64</f>
        <v>2876815.3400000003</v>
      </c>
      <c r="N242" s="141"/>
      <c r="O242" s="141"/>
      <c r="P242" s="141"/>
      <c r="Q242" s="133">
        <f t="shared" si="22"/>
        <v>-247720.18000000017</v>
      </c>
      <c r="R242" s="134">
        <f t="shared" si="23"/>
        <v>363.33542841348816</v>
      </c>
    </row>
    <row r="243" spans="1:18" x14ac:dyDescent="0.35">
      <c r="A243" s="140">
        <v>7</v>
      </c>
      <c r="B243" s="141" t="s">
        <v>64</v>
      </c>
      <c r="C243" s="141" t="s">
        <v>33</v>
      </c>
      <c r="D243" s="141" t="s">
        <v>99</v>
      </c>
      <c r="E243" s="141" t="s">
        <v>34</v>
      </c>
      <c r="F243" s="141" t="s">
        <v>180</v>
      </c>
      <c r="G243" s="141" t="s">
        <v>872</v>
      </c>
      <c r="H243" s="142">
        <v>5706</v>
      </c>
      <c r="I243" s="140">
        <v>4</v>
      </c>
      <c r="J243" s="194">
        <f>อุดรธานี!F65</f>
        <v>661919.91</v>
      </c>
      <c r="K243" s="194">
        <f>อุดรธานี!AL65</f>
        <v>1640881.82</v>
      </c>
      <c r="L243" s="194">
        <f>อุดรธานี!AM65</f>
        <v>3432418.9</v>
      </c>
      <c r="M243" s="194">
        <f>อุดรธานี!AN65</f>
        <v>3260128.3000000003</v>
      </c>
      <c r="N243" s="141"/>
      <c r="O243" s="141"/>
      <c r="P243" s="141"/>
      <c r="Q243" s="133">
        <f t="shared" si="22"/>
        <v>172290.59999999963</v>
      </c>
      <c r="R243" s="134">
        <f t="shared" si="23"/>
        <v>601.54554854539083</v>
      </c>
    </row>
    <row r="244" spans="1:18" x14ac:dyDescent="0.35">
      <c r="A244" s="154">
        <v>8</v>
      </c>
      <c r="B244" s="141" t="s">
        <v>64</v>
      </c>
      <c r="C244" s="141" t="s">
        <v>33</v>
      </c>
      <c r="D244" s="141" t="s">
        <v>99</v>
      </c>
      <c r="E244" s="141" t="s">
        <v>34</v>
      </c>
      <c r="F244" s="141" t="s">
        <v>180</v>
      </c>
      <c r="G244" s="141" t="s">
        <v>874</v>
      </c>
      <c r="H244" s="142">
        <v>3449</v>
      </c>
      <c r="I244" s="140">
        <v>3</v>
      </c>
      <c r="J244" s="194">
        <f>อุดรธานี!F67</f>
        <v>613581.63</v>
      </c>
      <c r="K244" s="194">
        <f>อุดรธานี!AL67</f>
        <v>603744.77</v>
      </c>
      <c r="L244" s="194">
        <f>อุดรธานี!AM67</f>
        <v>2287371</v>
      </c>
      <c r="M244" s="194">
        <f>อุดรธานี!AN67</f>
        <v>2286782.59</v>
      </c>
      <c r="N244" s="141"/>
      <c r="O244" s="141"/>
      <c r="P244" s="141"/>
      <c r="Q244" s="133">
        <f t="shared" si="22"/>
        <v>588.41000000014901</v>
      </c>
      <c r="R244" s="134">
        <f t="shared" si="23"/>
        <v>663.19831835314585</v>
      </c>
    </row>
    <row r="245" spans="1:18" x14ac:dyDescent="0.35">
      <c r="A245" s="140">
        <v>9</v>
      </c>
      <c r="B245" s="141" t="s">
        <v>64</v>
      </c>
      <c r="C245" s="141" t="s">
        <v>33</v>
      </c>
      <c r="D245" s="141" t="s">
        <v>99</v>
      </c>
      <c r="E245" s="141" t="s">
        <v>34</v>
      </c>
      <c r="F245" s="141" t="s">
        <v>180</v>
      </c>
      <c r="G245" s="141" t="s">
        <v>875</v>
      </c>
      <c r="H245" s="142">
        <v>4497</v>
      </c>
      <c r="I245" s="140">
        <v>3</v>
      </c>
      <c r="J245" s="194">
        <f>อุดรธานี!F68</f>
        <v>465527.36</v>
      </c>
      <c r="K245" s="194">
        <f>อุดรธานี!AL68</f>
        <v>786616.44</v>
      </c>
      <c r="L245" s="194">
        <f>อุดรธานี!AM68</f>
        <v>1938454.74</v>
      </c>
      <c r="M245" s="194">
        <f>อุดรธานี!AN68</f>
        <v>1875275.73</v>
      </c>
      <c r="N245" s="141"/>
      <c r="O245" s="141"/>
      <c r="P245" s="141"/>
      <c r="Q245" s="133">
        <f t="shared" si="22"/>
        <v>63179.010000000009</v>
      </c>
      <c r="R245" s="134">
        <f t="shared" si="23"/>
        <v>431.05509006004002</v>
      </c>
    </row>
    <row r="246" spans="1:18" x14ac:dyDescent="0.35">
      <c r="A246" s="154">
        <v>10</v>
      </c>
      <c r="B246" s="141" t="s">
        <v>64</v>
      </c>
      <c r="C246" s="141" t="s">
        <v>33</v>
      </c>
      <c r="D246" s="141" t="s">
        <v>99</v>
      </c>
      <c r="E246" s="141" t="s">
        <v>34</v>
      </c>
      <c r="F246" s="141" t="s">
        <v>180</v>
      </c>
      <c r="G246" s="141" t="s">
        <v>876</v>
      </c>
      <c r="H246" s="142">
        <v>3008</v>
      </c>
      <c r="I246" s="140">
        <v>3</v>
      </c>
      <c r="J246" s="194">
        <f>อุดรธานี!F69</f>
        <v>219184.21</v>
      </c>
      <c r="K246" s="194">
        <f>อุดรธานี!AL69</f>
        <v>197918.03999999995</v>
      </c>
      <c r="L246" s="194">
        <f>อุดรธานี!AM69</f>
        <v>2393279.7199999997</v>
      </c>
      <c r="M246" s="194">
        <f>อุดรธานี!AN69</f>
        <v>2292346.89</v>
      </c>
      <c r="N246" s="141"/>
      <c r="O246" s="141"/>
      <c r="P246" s="141"/>
      <c r="Q246" s="133">
        <f t="shared" si="22"/>
        <v>100932.82999999961</v>
      </c>
      <c r="R246" s="134">
        <f t="shared" si="23"/>
        <v>795.63820478723392</v>
      </c>
    </row>
    <row r="247" spans="1:18" x14ac:dyDescent="0.35">
      <c r="A247" s="140">
        <v>11</v>
      </c>
      <c r="B247" s="141" t="s">
        <v>64</v>
      </c>
      <c r="C247" s="141" t="s">
        <v>33</v>
      </c>
      <c r="D247" s="141" t="s">
        <v>99</v>
      </c>
      <c r="E247" s="141" t="s">
        <v>34</v>
      </c>
      <c r="F247" s="141" t="s">
        <v>180</v>
      </c>
      <c r="G247" s="141" t="s">
        <v>877</v>
      </c>
      <c r="H247" s="142">
        <v>4393</v>
      </c>
      <c r="I247" s="140">
        <v>3</v>
      </c>
      <c r="J247" s="194">
        <f>อุดรธานี!F70</f>
        <v>306467.45</v>
      </c>
      <c r="K247" s="194">
        <f>อุดรธานี!AL70</f>
        <v>984618.26</v>
      </c>
      <c r="L247" s="194">
        <f>อุดรธานี!AM70</f>
        <v>2951837.01</v>
      </c>
      <c r="M247" s="194">
        <f>อุดรธานี!AN70</f>
        <v>2677685.1999999997</v>
      </c>
      <c r="N247" s="141"/>
      <c r="O247" s="141"/>
      <c r="P247" s="141"/>
      <c r="Q247" s="133">
        <f t="shared" si="22"/>
        <v>274151.81000000006</v>
      </c>
      <c r="R247" s="134">
        <f t="shared" si="23"/>
        <v>671.94104484407001</v>
      </c>
    </row>
    <row r="248" spans="1:18" x14ac:dyDescent="0.35">
      <c r="A248" s="154">
        <v>12</v>
      </c>
      <c r="B248" s="141" t="s">
        <v>64</v>
      </c>
      <c r="C248" s="141" t="s">
        <v>33</v>
      </c>
      <c r="D248" s="141" t="s">
        <v>99</v>
      </c>
      <c r="E248" s="141" t="s">
        <v>34</v>
      </c>
      <c r="F248" s="141" t="s">
        <v>180</v>
      </c>
      <c r="G248" s="141" t="s">
        <v>878</v>
      </c>
      <c r="H248" s="142">
        <v>2760</v>
      </c>
      <c r="I248" s="140">
        <v>2</v>
      </c>
      <c r="J248" s="194">
        <f>อุดรธานี!F71</f>
        <v>590179.07999999996</v>
      </c>
      <c r="K248" s="194">
        <f>อุดรธานี!AL71</f>
        <v>625993.28</v>
      </c>
      <c r="L248" s="194">
        <f>อุดรธานี!AM71</f>
        <v>2649843.73</v>
      </c>
      <c r="M248" s="194">
        <f>อุดรธานี!AN71</f>
        <v>2203612.33</v>
      </c>
      <c r="N248" s="141"/>
      <c r="O248" s="141"/>
      <c r="P248" s="141"/>
      <c r="Q248" s="133">
        <f t="shared" si="22"/>
        <v>446231.39999999991</v>
      </c>
      <c r="R248" s="134">
        <f t="shared" si="23"/>
        <v>960.0883079710145</v>
      </c>
    </row>
    <row r="249" spans="1:18" x14ac:dyDescent="0.35">
      <c r="A249" s="140">
        <v>13</v>
      </c>
      <c r="B249" s="141" t="s">
        <v>64</v>
      </c>
      <c r="C249" s="141" t="s">
        <v>33</v>
      </c>
      <c r="D249" s="141" t="s">
        <v>99</v>
      </c>
      <c r="E249" s="141" t="s">
        <v>34</v>
      </c>
      <c r="F249" s="141" t="s">
        <v>180</v>
      </c>
      <c r="G249" s="141" t="s">
        <v>879</v>
      </c>
      <c r="H249" s="142">
        <v>4335</v>
      </c>
      <c r="I249" s="140">
        <v>3</v>
      </c>
      <c r="J249" s="194">
        <f>อุดรธานี!F72</f>
        <v>415990.41</v>
      </c>
      <c r="K249" s="194">
        <f>อุดรธานี!AL72</f>
        <v>590000.05999999994</v>
      </c>
      <c r="L249" s="194">
        <f>อุดรธานี!AM72</f>
        <v>2088874</v>
      </c>
      <c r="M249" s="194">
        <f>อุดรธานี!AN72</f>
        <v>1731830.66</v>
      </c>
      <c r="N249" s="141"/>
      <c r="O249" s="141"/>
      <c r="P249" s="141"/>
      <c r="Q249" s="133">
        <f t="shared" si="22"/>
        <v>357043.34000000008</v>
      </c>
      <c r="R249" s="134">
        <f t="shared" si="23"/>
        <v>481.86251441753171</v>
      </c>
    </row>
    <row r="250" spans="1:18" x14ac:dyDescent="0.35">
      <c r="A250" s="154">
        <v>14</v>
      </c>
      <c r="B250" s="141" t="s">
        <v>64</v>
      </c>
      <c r="C250" s="141" t="s">
        <v>33</v>
      </c>
      <c r="D250" s="141" t="s">
        <v>99</v>
      </c>
      <c r="E250" s="141" t="s">
        <v>34</v>
      </c>
      <c r="F250" s="141" t="s">
        <v>180</v>
      </c>
      <c r="G250" s="141" t="s">
        <v>880</v>
      </c>
      <c r="H250" s="142">
        <v>2477</v>
      </c>
      <c r="I250" s="140">
        <v>2</v>
      </c>
      <c r="J250" s="194">
        <f>อุดรธานี!F73</f>
        <v>354199.41</v>
      </c>
      <c r="K250" s="194">
        <f>อุดรธานี!AL73</f>
        <v>509725.97999999992</v>
      </c>
      <c r="L250" s="194">
        <f>อุดรธานี!AM73</f>
        <v>2193442.2400000002</v>
      </c>
      <c r="M250" s="194">
        <f>อุดรธานี!AN73</f>
        <v>2459281.81</v>
      </c>
      <c r="N250" s="141"/>
      <c r="O250" s="141"/>
      <c r="P250" s="141"/>
      <c r="Q250" s="133">
        <f t="shared" si="22"/>
        <v>-265839.56999999983</v>
      </c>
      <c r="R250" s="134">
        <f t="shared" si="23"/>
        <v>885.5237141703675</v>
      </c>
    </row>
    <row r="251" spans="1:18" x14ac:dyDescent="0.35">
      <c r="A251" s="140">
        <v>15</v>
      </c>
      <c r="B251" s="141" t="s">
        <v>64</v>
      </c>
      <c r="C251" s="141" t="s">
        <v>33</v>
      </c>
      <c r="D251" s="141" t="s">
        <v>99</v>
      </c>
      <c r="E251" s="141" t="s">
        <v>34</v>
      </c>
      <c r="F251" s="141" t="s">
        <v>180</v>
      </c>
      <c r="G251" s="141" t="s">
        <v>881</v>
      </c>
      <c r="H251" s="142">
        <v>5216</v>
      </c>
      <c r="I251" s="140">
        <v>4</v>
      </c>
      <c r="J251" s="194">
        <f>อุดรธานี!F74</f>
        <v>578155.68000000005</v>
      </c>
      <c r="K251" s="194">
        <f>อุดรธานี!AL74</f>
        <v>1045007.66</v>
      </c>
      <c r="L251" s="194">
        <f>อุดรธานี!AM74</f>
        <v>2334394.9600000004</v>
      </c>
      <c r="M251" s="194">
        <f>อุดรธานี!AN74</f>
        <v>2176528.9</v>
      </c>
      <c r="N251" s="141"/>
      <c r="O251" s="141"/>
      <c r="P251" s="141"/>
      <c r="Q251" s="133">
        <f t="shared" si="22"/>
        <v>157866.06000000052</v>
      </c>
      <c r="R251" s="134">
        <f t="shared" si="23"/>
        <v>447.54504601227001</v>
      </c>
    </row>
    <row r="252" spans="1:18" s="201" customFormat="1" x14ac:dyDescent="0.35">
      <c r="A252" s="154">
        <v>16</v>
      </c>
      <c r="B252" s="155" t="s">
        <v>64</v>
      </c>
      <c r="C252" s="155" t="s">
        <v>33</v>
      </c>
      <c r="D252" s="155" t="s">
        <v>99</v>
      </c>
      <c r="E252" s="155" t="s">
        <v>34</v>
      </c>
      <c r="F252" s="155" t="s">
        <v>180</v>
      </c>
      <c r="G252" s="155" t="s">
        <v>882</v>
      </c>
      <c r="H252" s="156">
        <v>5544</v>
      </c>
      <c r="I252" s="154">
        <v>4</v>
      </c>
      <c r="J252" s="194">
        <f>อุดรธานี!F75</f>
        <v>981270.32</v>
      </c>
      <c r="K252" s="194">
        <f>อุดรธานี!AL75</f>
        <v>1747857.7299999997</v>
      </c>
      <c r="L252" s="194">
        <f>อุดรธานี!AM75</f>
        <v>3627802.46</v>
      </c>
      <c r="M252" s="194">
        <f>อุดรธานี!AN75</f>
        <v>2722232.5900000003</v>
      </c>
      <c r="N252" s="155"/>
      <c r="O252" s="155"/>
      <c r="P252" s="155"/>
      <c r="Q252" s="133">
        <f t="shared" si="22"/>
        <v>905569.86999999965</v>
      </c>
      <c r="R252" s="134">
        <f t="shared" si="23"/>
        <v>654.36552308802311</v>
      </c>
    </row>
    <row r="253" spans="1:18" x14ac:dyDescent="0.35">
      <c r="A253" s="140">
        <v>17</v>
      </c>
      <c r="B253" s="141" t="s">
        <v>64</v>
      </c>
      <c r="C253" s="141" t="s">
        <v>33</v>
      </c>
      <c r="D253" s="141" t="s">
        <v>99</v>
      </c>
      <c r="E253" s="141" t="s">
        <v>34</v>
      </c>
      <c r="F253" s="141" t="s">
        <v>180</v>
      </c>
      <c r="G253" s="141" t="s">
        <v>883</v>
      </c>
      <c r="H253" s="142">
        <v>2866</v>
      </c>
      <c r="I253" s="140">
        <v>2</v>
      </c>
      <c r="J253" s="194">
        <f>อุดรธานี!F76</f>
        <v>1033134.9</v>
      </c>
      <c r="K253" s="194">
        <f>อุดรธานี!AL76</f>
        <v>1348698.13</v>
      </c>
      <c r="L253" s="194">
        <f>อุดรธานี!AM76</f>
        <v>3083771.59</v>
      </c>
      <c r="M253" s="194">
        <f>อุดรธานี!AN76</f>
        <v>2210464.63</v>
      </c>
      <c r="N253" s="141"/>
      <c r="O253" s="141"/>
      <c r="P253" s="141"/>
      <c r="Q253" s="133">
        <f t="shared" si="22"/>
        <v>873306.96</v>
      </c>
      <c r="R253" s="134">
        <f t="shared" si="23"/>
        <v>1075.9845045359386</v>
      </c>
    </row>
    <row r="254" spans="1:18" s="152" customFormat="1" x14ac:dyDescent="0.35">
      <c r="A254" s="146">
        <v>4</v>
      </c>
      <c r="B254" s="147" t="s">
        <v>64</v>
      </c>
      <c r="C254" s="147"/>
      <c r="D254" s="147"/>
      <c r="E254" s="147" t="s">
        <v>77</v>
      </c>
      <c r="F254" s="147"/>
      <c r="G254" s="147" t="s">
        <v>312</v>
      </c>
      <c r="H254" s="153">
        <f>SUM(H237:H252)</f>
        <v>69316</v>
      </c>
      <c r="I254" s="146"/>
      <c r="J254" s="149">
        <f>SUM(J237:J252)</f>
        <v>9554568.5700000022</v>
      </c>
      <c r="K254" s="149">
        <f>SUM(K237:K252)</f>
        <v>13300502.920000002</v>
      </c>
      <c r="L254" s="149">
        <f>SUM(L237:L252)</f>
        <v>41643500.699999996</v>
      </c>
      <c r="M254" s="149">
        <f>SUM(M237:M252)</f>
        <v>38677332.159999996</v>
      </c>
      <c r="N254" s="147">
        <v>16</v>
      </c>
      <c r="O254" s="147">
        <v>16</v>
      </c>
      <c r="P254" s="147">
        <f>N254-O254</f>
        <v>0</v>
      </c>
      <c r="Q254" s="150">
        <f t="shared" si="22"/>
        <v>2966168.5399999991</v>
      </c>
      <c r="R254" s="151">
        <f>L254/H254</f>
        <v>600.77760834439368</v>
      </c>
    </row>
    <row r="255" spans="1:18" x14ac:dyDescent="0.35">
      <c r="A255" s="140">
        <v>1</v>
      </c>
      <c r="B255" s="141" t="s">
        <v>64</v>
      </c>
      <c r="C255" s="141" t="s">
        <v>35</v>
      </c>
      <c r="D255" s="141" t="s">
        <v>113</v>
      </c>
      <c r="E255" s="141" t="s">
        <v>36</v>
      </c>
      <c r="F255" s="141" t="s">
        <v>210</v>
      </c>
      <c r="G255" s="141" t="s">
        <v>313</v>
      </c>
      <c r="H255" s="142"/>
      <c r="I255" s="140"/>
      <c r="J255" s="143"/>
      <c r="K255" s="144"/>
      <c r="L255" s="145"/>
      <c r="M255" s="145"/>
      <c r="N255" s="141"/>
      <c r="O255" s="141"/>
      <c r="P255" s="141"/>
    </row>
    <row r="256" spans="1:18" x14ac:dyDescent="0.35">
      <c r="A256" s="140">
        <v>2</v>
      </c>
      <c r="B256" s="141" t="s">
        <v>64</v>
      </c>
      <c r="C256" s="141" t="s">
        <v>35</v>
      </c>
      <c r="D256" s="141" t="s">
        <v>113</v>
      </c>
      <c r="E256" s="141" t="s">
        <v>36</v>
      </c>
      <c r="F256" s="141" t="s">
        <v>180</v>
      </c>
      <c r="G256" s="141" t="s">
        <v>884</v>
      </c>
      <c r="H256" s="142">
        <v>3680</v>
      </c>
      <c r="I256" s="140">
        <v>3</v>
      </c>
      <c r="J256" s="143">
        <f>อุดรธานี!F77</f>
        <v>319312.93</v>
      </c>
      <c r="K256" s="144">
        <f>อุดรธานี!AL77</f>
        <v>81112.679999999993</v>
      </c>
      <c r="L256" s="145">
        <f>อุดรธานี!AM77</f>
        <v>1898930.08</v>
      </c>
      <c r="M256" s="145">
        <f>อุดรธานี!AN77</f>
        <v>2327135.1999999997</v>
      </c>
      <c r="N256" s="141"/>
      <c r="O256" s="141"/>
      <c r="P256" s="141"/>
      <c r="Q256" s="133">
        <f t="shared" si="22"/>
        <v>-428205.11999999965</v>
      </c>
      <c r="R256" s="134">
        <f t="shared" si="23"/>
        <v>516.01360869565224</v>
      </c>
    </row>
    <row r="257" spans="1:18" x14ac:dyDescent="0.35">
      <c r="A257" s="140">
        <v>3</v>
      </c>
      <c r="B257" s="141" t="s">
        <v>64</v>
      </c>
      <c r="C257" s="141" t="s">
        <v>35</v>
      </c>
      <c r="D257" s="141" t="s">
        <v>113</v>
      </c>
      <c r="E257" s="141" t="s">
        <v>36</v>
      </c>
      <c r="F257" s="141" t="s">
        <v>180</v>
      </c>
      <c r="G257" s="141" t="s">
        <v>885</v>
      </c>
      <c r="H257" s="142">
        <v>5005</v>
      </c>
      <c r="I257" s="140">
        <v>4</v>
      </c>
      <c r="J257" s="143">
        <f>อุดรธานี!F78</f>
        <v>204057.64</v>
      </c>
      <c r="K257" s="144">
        <f>อุดรธานี!AL78</f>
        <v>124551.15</v>
      </c>
      <c r="L257" s="145">
        <f>อุดรธานี!AM78</f>
        <v>3094376.9299999997</v>
      </c>
      <c r="M257" s="145">
        <f>อุดรธานี!AN78</f>
        <v>3140186</v>
      </c>
      <c r="N257" s="141"/>
      <c r="O257" s="141"/>
      <c r="P257" s="141"/>
      <c r="Q257" s="133">
        <f t="shared" si="22"/>
        <v>-45809.070000000298</v>
      </c>
      <c r="R257" s="134">
        <f t="shared" si="23"/>
        <v>618.25712887112877</v>
      </c>
    </row>
    <row r="258" spans="1:18" x14ac:dyDescent="0.35">
      <c r="A258" s="140">
        <v>4</v>
      </c>
      <c r="B258" s="141" t="s">
        <v>64</v>
      </c>
      <c r="C258" s="141" t="s">
        <v>35</v>
      </c>
      <c r="D258" s="141" t="s">
        <v>113</v>
      </c>
      <c r="E258" s="141" t="s">
        <v>36</v>
      </c>
      <c r="F258" s="141" t="s">
        <v>180</v>
      </c>
      <c r="G258" s="141" t="s">
        <v>886</v>
      </c>
      <c r="H258" s="142">
        <v>3048</v>
      </c>
      <c r="I258" s="140">
        <v>3</v>
      </c>
      <c r="J258" s="143">
        <f>อุดรธานี!F79</f>
        <v>146529.03</v>
      </c>
      <c r="K258" s="144">
        <f>อุดรธานี!AL79</f>
        <v>176037.15</v>
      </c>
      <c r="L258" s="145">
        <f>อุดรธานี!AM79</f>
        <v>2276242.1800000002</v>
      </c>
      <c r="M258" s="145">
        <f>อุดรธานี!AN79</f>
        <v>2208555.4899999998</v>
      </c>
      <c r="N258" s="141"/>
      <c r="O258" s="141"/>
      <c r="P258" s="141"/>
      <c r="Q258" s="133">
        <f t="shared" si="22"/>
        <v>67686.69000000041</v>
      </c>
      <c r="R258" s="134">
        <f t="shared" si="23"/>
        <v>746.79861548556437</v>
      </c>
    </row>
    <row r="259" spans="1:18" x14ac:dyDescent="0.35">
      <c r="A259" s="140">
        <v>5</v>
      </c>
      <c r="B259" s="141" t="s">
        <v>64</v>
      </c>
      <c r="C259" s="141" t="s">
        <v>35</v>
      </c>
      <c r="D259" s="141" t="s">
        <v>113</v>
      </c>
      <c r="E259" s="141" t="s">
        <v>36</v>
      </c>
      <c r="F259" s="141" t="s">
        <v>180</v>
      </c>
      <c r="G259" s="141" t="s">
        <v>887</v>
      </c>
      <c r="H259" s="142">
        <v>6117</v>
      </c>
      <c r="I259" s="140">
        <v>5</v>
      </c>
      <c r="J259" s="143">
        <f>อุดรธานี!F80</f>
        <v>338370.53</v>
      </c>
      <c r="K259" s="144">
        <f>อุดรธานี!AL80</f>
        <v>362530.26</v>
      </c>
      <c r="L259" s="145">
        <f>อุดรธานี!AM80</f>
        <v>3316957.84</v>
      </c>
      <c r="M259" s="145">
        <f>อุดรธานี!AN80</f>
        <v>3277764.55</v>
      </c>
      <c r="N259" s="141"/>
      <c r="O259" s="141"/>
      <c r="P259" s="141"/>
      <c r="Q259" s="133">
        <f t="shared" si="22"/>
        <v>39193.290000000037</v>
      </c>
      <c r="R259" s="134">
        <f t="shared" si="23"/>
        <v>542.25238515612227</v>
      </c>
    </row>
    <row r="260" spans="1:18" x14ac:dyDescent="0.35">
      <c r="A260" s="140">
        <v>6</v>
      </c>
      <c r="B260" s="141" t="s">
        <v>64</v>
      </c>
      <c r="C260" s="141" t="s">
        <v>35</v>
      </c>
      <c r="D260" s="141" t="s">
        <v>113</v>
      </c>
      <c r="E260" s="141" t="s">
        <v>36</v>
      </c>
      <c r="F260" s="141" t="s">
        <v>180</v>
      </c>
      <c r="G260" s="141" t="s">
        <v>888</v>
      </c>
      <c r="H260" s="142">
        <v>3261</v>
      </c>
      <c r="I260" s="140">
        <v>3</v>
      </c>
      <c r="J260" s="143">
        <f>อุดรธานี!F81</f>
        <v>144904.57999999999</v>
      </c>
      <c r="K260" s="144">
        <f>อุดรธานี!AL81</f>
        <v>-141109.56000000006</v>
      </c>
      <c r="L260" s="145">
        <f>อุดรธานี!AM81</f>
        <v>1868001.4899999998</v>
      </c>
      <c r="M260" s="202">
        <f>อุดรธานี!AN81</f>
        <v>2414637.4700000002</v>
      </c>
      <c r="N260" s="141"/>
      <c r="O260" s="141"/>
      <c r="P260" s="141"/>
      <c r="Q260" s="133">
        <f t="shared" si="22"/>
        <v>-546635.98000000045</v>
      </c>
      <c r="R260" s="134">
        <f t="shared" si="23"/>
        <v>572.83087703158537</v>
      </c>
    </row>
    <row r="261" spans="1:18" x14ac:dyDescent="0.35">
      <c r="A261" s="140">
        <v>7</v>
      </c>
      <c r="B261" s="141" t="s">
        <v>64</v>
      </c>
      <c r="C261" s="141" t="s">
        <v>35</v>
      </c>
      <c r="D261" s="141" t="s">
        <v>113</v>
      </c>
      <c r="E261" s="141" t="s">
        <v>36</v>
      </c>
      <c r="F261" s="141" t="s">
        <v>180</v>
      </c>
      <c r="G261" s="141" t="s">
        <v>889</v>
      </c>
      <c r="H261" s="142">
        <v>2381</v>
      </c>
      <c r="I261" s="140">
        <v>2</v>
      </c>
      <c r="J261" s="143">
        <f>อุดรธานี!F82</f>
        <v>528563.29</v>
      </c>
      <c r="K261" s="144">
        <f>อุดรธานี!AL82</f>
        <v>476782.15</v>
      </c>
      <c r="L261" s="145">
        <f>อุดรธานี!AM82</f>
        <v>1437781.7000000002</v>
      </c>
      <c r="M261" s="145">
        <f>อุดรธานี!AN82</f>
        <v>1427597.9500000002</v>
      </c>
      <c r="N261" s="141"/>
      <c r="O261" s="141"/>
      <c r="P261" s="141"/>
      <c r="Q261" s="133">
        <f t="shared" si="22"/>
        <v>10183.75</v>
      </c>
      <c r="R261" s="134">
        <f t="shared" si="23"/>
        <v>603.85623687526254</v>
      </c>
    </row>
    <row r="262" spans="1:18" x14ac:dyDescent="0.35">
      <c r="A262" s="140">
        <v>8</v>
      </c>
      <c r="B262" s="141" t="s">
        <v>64</v>
      </c>
      <c r="C262" s="141" t="s">
        <v>35</v>
      </c>
      <c r="D262" s="141" t="s">
        <v>113</v>
      </c>
      <c r="E262" s="141" t="s">
        <v>36</v>
      </c>
      <c r="F262" s="141" t="s">
        <v>180</v>
      </c>
      <c r="G262" s="141" t="s">
        <v>890</v>
      </c>
      <c r="H262" s="142">
        <v>2712</v>
      </c>
      <c r="I262" s="140">
        <v>2</v>
      </c>
      <c r="J262" s="143">
        <f>อุดรธานี!F83</f>
        <v>449339.77</v>
      </c>
      <c r="K262" s="144">
        <f>อุดรธานี!AL83</f>
        <v>411447.55</v>
      </c>
      <c r="L262" s="145">
        <f>อุดรธานี!AM83</f>
        <v>2246860.02</v>
      </c>
      <c r="M262" s="145">
        <f>อุดรธานี!AN83</f>
        <v>2221698.9</v>
      </c>
      <c r="N262" s="141"/>
      <c r="O262" s="141"/>
      <c r="P262" s="141"/>
      <c r="Q262" s="133">
        <f t="shared" ref="Q262:Q325" si="27">L262-M262</f>
        <v>25161.120000000112</v>
      </c>
      <c r="R262" s="134">
        <f t="shared" ref="R262:R325" si="28">L262/H262</f>
        <v>828.48820796460177</v>
      </c>
    </row>
    <row r="263" spans="1:18" x14ac:dyDescent="0.35">
      <c r="A263" s="140">
        <v>9</v>
      </c>
      <c r="B263" s="141" t="s">
        <v>64</v>
      </c>
      <c r="C263" s="141" t="s">
        <v>35</v>
      </c>
      <c r="D263" s="141" t="s">
        <v>113</v>
      </c>
      <c r="E263" s="141" t="s">
        <v>36</v>
      </c>
      <c r="F263" s="141" t="s">
        <v>180</v>
      </c>
      <c r="G263" s="141" t="s">
        <v>891</v>
      </c>
      <c r="H263" s="142">
        <v>1686</v>
      </c>
      <c r="I263" s="140">
        <v>2</v>
      </c>
      <c r="J263" s="143">
        <f>อุดรธานี!F84</f>
        <v>114430.94</v>
      </c>
      <c r="K263" s="144">
        <f>อุดรธานี!AL84</f>
        <v>-3227.8999999999942</v>
      </c>
      <c r="L263" s="145">
        <f>อุดรธานี!AM84</f>
        <v>1542017.5499999998</v>
      </c>
      <c r="M263" s="202">
        <f>อุดรธานี!AN84</f>
        <v>1650874.3199999998</v>
      </c>
      <c r="N263" s="141"/>
      <c r="O263" s="141"/>
      <c r="P263" s="141"/>
      <c r="Q263" s="133">
        <f t="shared" si="27"/>
        <v>-108856.77000000002</v>
      </c>
      <c r="R263" s="134">
        <f t="shared" si="28"/>
        <v>914.60115658362975</v>
      </c>
    </row>
    <row r="264" spans="1:18" x14ac:dyDescent="0.35">
      <c r="A264" s="140">
        <v>10</v>
      </c>
      <c r="B264" s="141" t="s">
        <v>64</v>
      </c>
      <c r="C264" s="141" t="s">
        <v>35</v>
      </c>
      <c r="D264" s="141" t="s">
        <v>113</v>
      </c>
      <c r="E264" s="141" t="s">
        <v>36</v>
      </c>
      <c r="F264" s="141" t="s">
        <v>180</v>
      </c>
      <c r="G264" s="141" t="s">
        <v>892</v>
      </c>
      <c r="H264" s="142">
        <v>2512</v>
      </c>
      <c r="I264" s="140">
        <v>2</v>
      </c>
      <c r="J264" s="143">
        <f>อุดรธานี!F85</f>
        <v>288139.08</v>
      </c>
      <c r="K264" s="144">
        <f>อุดรธานี!AL85</f>
        <v>211809.98000000004</v>
      </c>
      <c r="L264" s="145">
        <f>อุดรธานี!AM85</f>
        <v>1737806.27</v>
      </c>
      <c r="M264" s="145">
        <f>อุดรธานี!AN85</f>
        <v>1966839.3499999999</v>
      </c>
      <c r="N264" s="141"/>
      <c r="O264" s="141"/>
      <c r="P264" s="141"/>
      <c r="Q264" s="133">
        <f t="shared" si="27"/>
        <v>-229033.07999999984</v>
      </c>
      <c r="R264" s="134">
        <f t="shared" si="28"/>
        <v>691.80185907643317</v>
      </c>
    </row>
    <row r="265" spans="1:18" s="152" customFormat="1" x14ac:dyDescent="0.35">
      <c r="A265" s="146">
        <v>5</v>
      </c>
      <c r="B265" s="147" t="s">
        <v>64</v>
      </c>
      <c r="C265" s="147"/>
      <c r="D265" s="147"/>
      <c r="E265" s="147" t="s">
        <v>77</v>
      </c>
      <c r="F265" s="147"/>
      <c r="G265" s="147" t="s">
        <v>314</v>
      </c>
      <c r="H265" s="153">
        <f>SUM(H247:H263)</f>
        <v>124797</v>
      </c>
      <c r="I265" s="146"/>
      <c r="J265" s="149">
        <f>SUM(J255:J264)</f>
        <v>2533647.79</v>
      </c>
      <c r="K265" s="149">
        <f t="shared" ref="K265:M265" si="29">SUM(K255:K264)</f>
        <v>1699933.4600000002</v>
      </c>
      <c r="L265" s="149">
        <f t="shared" si="29"/>
        <v>19418974.059999999</v>
      </c>
      <c r="M265" s="149">
        <f t="shared" si="29"/>
        <v>20635289.23</v>
      </c>
      <c r="N265" s="147">
        <v>9</v>
      </c>
      <c r="O265" s="147">
        <v>9</v>
      </c>
      <c r="P265" s="147">
        <f>N265-O265</f>
        <v>0</v>
      </c>
      <c r="Q265" s="150">
        <f t="shared" si="27"/>
        <v>-1216315.1700000018</v>
      </c>
      <c r="R265" s="151">
        <f>L265/H265</f>
        <v>155.60449417854593</v>
      </c>
    </row>
    <row r="266" spans="1:18" x14ac:dyDescent="0.35">
      <c r="A266" s="140">
        <v>1</v>
      </c>
      <c r="B266" s="141" t="s">
        <v>64</v>
      </c>
      <c r="C266" s="141" t="s">
        <v>315</v>
      </c>
      <c r="D266" s="141" t="s">
        <v>120</v>
      </c>
      <c r="E266" s="141" t="s">
        <v>46</v>
      </c>
      <c r="F266" s="141" t="s">
        <v>210</v>
      </c>
      <c r="G266" s="141" t="s">
        <v>316</v>
      </c>
      <c r="H266" s="142"/>
      <c r="I266" s="140"/>
      <c r="J266" s="143"/>
      <c r="K266" s="144"/>
      <c r="L266" s="145"/>
      <c r="M266" s="145"/>
      <c r="N266" s="141"/>
      <c r="O266" s="141"/>
      <c r="P266" s="141"/>
    </row>
    <row r="267" spans="1:18" x14ac:dyDescent="0.35">
      <c r="A267" s="140">
        <v>2</v>
      </c>
      <c r="B267" s="141" t="s">
        <v>64</v>
      </c>
      <c r="C267" s="141" t="s">
        <v>315</v>
      </c>
      <c r="D267" s="141" t="s">
        <v>120</v>
      </c>
      <c r="E267" s="141" t="s">
        <v>46</v>
      </c>
      <c r="F267" s="141" t="s">
        <v>180</v>
      </c>
      <c r="G267" s="141" t="s">
        <v>893</v>
      </c>
      <c r="H267" s="142">
        <v>3664</v>
      </c>
      <c r="I267" s="140">
        <v>3</v>
      </c>
      <c r="J267" s="143">
        <f>อุดรธานี!F86</f>
        <v>255476.83</v>
      </c>
      <c r="K267" s="144">
        <f>อุดรธานี!AL86</f>
        <v>253153.21</v>
      </c>
      <c r="L267" s="145">
        <f>อุดรธานี!AM86</f>
        <v>2125968.6799999997</v>
      </c>
      <c r="M267" s="145">
        <f>อุดรธานี!AN86</f>
        <v>2345093.5699999998</v>
      </c>
      <c r="N267" s="141"/>
      <c r="O267" s="141"/>
      <c r="P267" s="141"/>
      <c r="Q267" s="133">
        <f t="shared" si="27"/>
        <v>-219124.89000000013</v>
      </c>
      <c r="R267" s="134">
        <f t="shared" si="28"/>
        <v>580.23162663755454</v>
      </c>
    </row>
    <row r="268" spans="1:18" x14ac:dyDescent="0.35">
      <c r="A268" s="140">
        <v>3</v>
      </c>
      <c r="B268" s="141" t="s">
        <v>64</v>
      </c>
      <c r="C268" s="141" t="s">
        <v>315</v>
      </c>
      <c r="D268" s="141" t="s">
        <v>120</v>
      </c>
      <c r="E268" s="141" t="s">
        <v>46</v>
      </c>
      <c r="F268" s="141" t="s">
        <v>180</v>
      </c>
      <c r="G268" s="141" t="s">
        <v>894</v>
      </c>
      <c r="H268" s="142">
        <v>7927</v>
      </c>
      <c r="I268" s="140">
        <v>5</v>
      </c>
      <c r="J268" s="143">
        <f>อุดรธานี!F87</f>
        <v>1295993.1299999999</v>
      </c>
      <c r="K268" s="144">
        <f>อุดรธานี!AL87</f>
        <v>1336287.1100000001</v>
      </c>
      <c r="L268" s="145">
        <f>อุดรธานี!AM87</f>
        <v>3269867.9</v>
      </c>
      <c r="M268" s="145">
        <f>อุดรธานี!AN87</f>
        <v>2618191.5700000003</v>
      </c>
      <c r="N268" s="141"/>
      <c r="O268" s="141"/>
      <c r="P268" s="141"/>
      <c r="Q268" s="133">
        <f t="shared" si="27"/>
        <v>651676.32999999961</v>
      </c>
      <c r="R268" s="134">
        <f t="shared" si="28"/>
        <v>412.49752743787053</v>
      </c>
    </row>
    <row r="269" spans="1:18" x14ac:dyDescent="0.35">
      <c r="A269" s="140">
        <v>4</v>
      </c>
      <c r="B269" s="141" t="s">
        <v>64</v>
      </c>
      <c r="C269" s="141" t="s">
        <v>315</v>
      </c>
      <c r="D269" s="141" t="s">
        <v>120</v>
      </c>
      <c r="E269" s="141" t="s">
        <v>46</v>
      </c>
      <c r="F269" s="141" t="s">
        <v>180</v>
      </c>
      <c r="G269" s="141" t="s">
        <v>895</v>
      </c>
      <c r="H269" s="142">
        <v>7609</v>
      </c>
      <c r="I269" s="140">
        <v>5</v>
      </c>
      <c r="J269" s="143">
        <f>อุดรธานี!F88</f>
        <v>616031.38</v>
      </c>
      <c r="K269" s="144">
        <f>อุดรธานี!AL88</f>
        <v>503724.47</v>
      </c>
      <c r="L269" s="145">
        <f>อุดรธานี!AM88</f>
        <v>2782565.41</v>
      </c>
      <c r="M269" s="145">
        <f>อุดรธานี!AN88</f>
        <v>2464904.75</v>
      </c>
      <c r="N269" s="141"/>
      <c r="O269" s="141"/>
      <c r="P269" s="141"/>
      <c r="Q269" s="133">
        <f t="shared" si="27"/>
        <v>317660.66000000015</v>
      </c>
      <c r="R269" s="134">
        <f t="shared" si="28"/>
        <v>365.69396898409781</v>
      </c>
    </row>
    <row r="270" spans="1:18" x14ac:dyDescent="0.35">
      <c r="A270" s="140">
        <v>5</v>
      </c>
      <c r="B270" s="141" t="s">
        <v>64</v>
      </c>
      <c r="C270" s="141" t="s">
        <v>315</v>
      </c>
      <c r="D270" s="141" t="s">
        <v>120</v>
      </c>
      <c r="E270" s="141" t="s">
        <v>46</v>
      </c>
      <c r="F270" s="141" t="s">
        <v>180</v>
      </c>
      <c r="G270" s="141" t="s">
        <v>896</v>
      </c>
      <c r="H270" s="142">
        <v>6471</v>
      </c>
      <c r="I270" s="140">
        <v>5</v>
      </c>
      <c r="J270" s="143">
        <f>อุดรธานี!F89</f>
        <v>685046.85</v>
      </c>
      <c r="K270" s="144">
        <f>อุดรธานี!AL89</f>
        <v>674205.66</v>
      </c>
      <c r="L270" s="145">
        <f>อุดรธานี!AM89</f>
        <v>2815782.2</v>
      </c>
      <c r="M270" s="145">
        <f>อุดรธานี!AN89</f>
        <v>3017965.89</v>
      </c>
      <c r="N270" s="141"/>
      <c r="O270" s="141"/>
      <c r="P270" s="141"/>
      <c r="Q270" s="133">
        <f t="shared" si="27"/>
        <v>-202183.68999999994</v>
      </c>
      <c r="R270" s="134">
        <f t="shared" si="28"/>
        <v>435.13864935867718</v>
      </c>
    </row>
    <row r="271" spans="1:18" x14ac:dyDescent="0.35">
      <c r="A271" s="140">
        <v>6</v>
      </c>
      <c r="B271" s="141" t="s">
        <v>64</v>
      </c>
      <c r="C271" s="141" t="s">
        <v>315</v>
      </c>
      <c r="D271" s="141" t="s">
        <v>120</v>
      </c>
      <c r="E271" s="141" t="s">
        <v>46</v>
      </c>
      <c r="F271" s="141" t="s">
        <v>180</v>
      </c>
      <c r="G271" s="141" t="s">
        <v>897</v>
      </c>
      <c r="H271" s="142">
        <v>4146</v>
      </c>
      <c r="I271" s="140">
        <v>3</v>
      </c>
      <c r="J271" s="143">
        <f>อุดรธานี!F90</f>
        <v>465983.98</v>
      </c>
      <c r="K271" s="144">
        <f>อุดรธานี!AL90</f>
        <v>583104.46000000008</v>
      </c>
      <c r="L271" s="145">
        <f>อุดรธานี!AM90</f>
        <v>1691536.8399999999</v>
      </c>
      <c r="M271" s="145">
        <f>อุดรธานี!AN90</f>
        <v>1651914.27</v>
      </c>
      <c r="N271" s="141"/>
      <c r="O271" s="141"/>
      <c r="P271" s="141"/>
      <c r="Q271" s="133">
        <f t="shared" si="27"/>
        <v>39622.569999999832</v>
      </c>
      <c r="R271" s="134">
        <f t="shared" si="28"/>
        <v>407.99248432223828</v>
      </c>
    </row>
    <row r="272" spans="1:18" x14ac:dyDescent="0.35">
      <c r="A272" s="140">
        <v>7</v>
      </c>
      <c r="B272" s="141" t="s">
        <v>64</v>
      </c>
      <c r="C272" s="141" t="s">
        <v>315</v>
      </c>
      <c r="D272" s="141" t="s">
        <v>120</v>
      </c>
      <c r="E272" s="141" t="s">
        <v>46</v>
      </c>
      <c r="F272" s="141" t="s">
        <v>180</v>
      </c>
      <c r="G272" s="141" t="s">
        <v>898</v>
      </c>
      <c r="H272" s="142">
        <v>8209</v>
      </c>
      <c r="I272" s="140">
        <v>5</v>
      </c>
      <c r="J272" s="143">
        <f>อุดรธานี!F91</f>
        <v>603712.81999999995</v>
      </c>
      <c r="K272" s="144">
        <f>อุดรธานี!AL91</f>
        <v>409656.61999999994</v>
      </c>
      <c r="L272" s="145">
        <f>อุดรธานี!AM91</f>
        <v>3746822.99</v>
      </c>
      <c r="M272" s="145">
        <f>อุดรธานี!AN91</f>
        <v>3245590</v>
      </c>
      <c r="N272" s="141"/>
      <c r="O272" s="141"/>
      <c r="P272" s="141"/>
      <c r="Q272" s="133">
        <f t="shared" si="27"/>
        <v>501232.99000000022</v>
      </c>
      <c r="R272" s="134">
        <f t="shared" si="28"/>
        <v>456.42867462541113</v>
      </c>
    </row>
    <row r="273" spans="1:18" x14ac:dyDescent="0.35">
      <c r="A273" s="140">
        <v>8</v>
      </c>
      <c r="B273" s="141" t="s">
        <v>64</v>
      </c>
      <c r="C273" s="141" t="s">
        <v>315</v>
      </c>
      <c r="D273" s="141" t="s">
        <v>120</v>
      </c>
      <c r="E273" s="141" t="s">
        <v>46</v>
      </c>
      <c r="F273" s="141" t="s">
        <v>180</v>
      </c>
      <c r="G273" s="141" t="s">
        <v>899</v>
      </c>
      <c r="H273" s="142">
        <v>4164</v>
      </c>
      <c r="I273" s="140">
        <v>3</v>
      </c>
      <c r="J273" s="143">
        <f>อุดรธานี!F92</f>
        <v>351218.13</v>
      </c>
      <c r="K273" s="144">
        <f>อุดรธานี!AL92</f>
        <v>-154777.38999999996</v>
      </c>
      <c r="L273" s="145">
        <f>อุดรธานี!AM92</f>
        <v>2216552.41</v>
      </c>
      <c r="M273" s="145">
        <f>อุดรธานี!AN92</f>
        <v>2446824.9300000002</v>
      </c>
      <c r="N273" s="141"/>
      <c r="O273" s="141"/>
      <c r="P273" s="141"/>
      <c r="Q273" s="133">
        <f t="shared" si="27"/>
        <v>-230272.52000000002</v>
      </c>
      <c r="R273" s="134">
        <f t="shared" si="28"/>
        <v>532.31325888568688</v>
      </c>
    </row>
    <row r="274" spans="1:18" x14ac:dyDescent="0.35">
      <c r="A274" s="140">
        <v>9</v>
      </c>
      <c r="B274" s="141" t="s">
        <v>64</v>
      </c>
      <c r="C274" s="141" t="s">
        <v>315</v>
      </c>
      <c r="D274" s="141" t="s">
        <v>120</v>
      </c>
      <c r="E274" s="141" t="s">
        <v>46</v>
      </c>
      <c r="F274" s="141" t="s">
        <v>180</v>
      </c>
      <c r="G274" s="141" t="s">
        <v>900</v>
      </c>
      <c r="H274" s="142">
        <v>6009</v>
      </c>
      <c r="I274" s="140">
        <v>5</v>
      </c>
      <c r="J274" s="143">
        <f>อุดรธานี!F93</f>
        <v>225714.69</v>
      </c>
      <c r="K274" s="144">
        <f>อุดรธานี!AL93</f>
        <v>256300.28999999998</v>
      </c>
      <c r="L274" s="145">
        <f>อุดรธานี!AM93</f>
        <v>2845438.37</v>
      </c>
      <c r="M274" s="145">
        <f>อุดรธานี!AN93</f>
        <v>3203544.1999999997</v>
      </c>
      <c r="N274" s="141"/>
      <c r="O274" s="141"/>
      <c r="P274" s="141"/>
      <c r="Q274" s="133">
        <f t="shared" si="27"/>
        <v>-358105.82999999961</v>
      </c>
      <c r="R274" s="134">
        <f t="shared" si="28"/>
        <v>473.52943418206024</v>
      </c>
    </row>
    <row r="275" spans="1:18" x14ac:dyDescent="0.35">
      <c r="A275" s="140">
        <v>10</v>
      </c>
      <c r="B275" s="141" t="s">
        <v>64</v>
      </c>
      <c r="C275" s="141" t="s">
        <v>315</v>
      </c>
      <c r="D275" s="141" t="s">
        <v>120</v>
      </c>
      <c r="E275" s="141" t="s">
        <v>46</v>
      </c>
      <c r="F275" s="141" t="s">
        <v>180</v>
      </c>
      <c r="G275" s="141" t="s">
        <v>901</v>
      </c>
      <c r="H275" s="142">
        <v>4497</v>
      </c>
      <c r="I275" s="140">
        <v>3</v>
      </c>
      <c r="J275" s="143">
        <f>อุดรธานี!F94</f>
        <v>294548.55</v>
      </c>
      <c r="K275" s="144">
        <f>อุดรธานี!AL94</f>
        <v>-155825.7300000001</v>
      </c>
      <c r="L275" s="145">
        <f>อุดรธานี!AM94</f>
        <v>2400684.27</v>
      </c>
      <c r="M275" s="145">
        <f>อุดรธานี!AN94</f>
        <v>2654597.5</v>
      </c>
      <c r="N275" s="141"/>
      <c r="O275" s="141"/>
      <c r="P275" s="141"/>
      <c r="Q275" s="133">
        <f t="shared" si="27"/>
        <v>-253913.22999999998</v>
      </c>
      <c r="R275" s="134">
        <f t="shared" si="28"/>
        <v>533.8412875250167</v>
      </c>
    </row>
    <row r="276" spans="1:18" x14ac:dyDescent="0.35">
      <c r="A276" s="140">
        <v>11</v>
      </c>
      <c r="B276" s="141" t="s">
        <v>64</v>
      </c>
      <c r="C276" s="141" t="s">
        <v>315</v>
      </c>
      <c r="D276" s="141" t="s">
        <v>120</v>
      </c>
      <c r="E276" s="141" t="s">
        <v>46</v>
      </c>
      <c r="F276" s="141" t="s">
        <v>180</v>
      </c>
      <c r="G276" s="141" t="s">
        <v>902</v>
      </c>
      <c r="H276" s="142">
        <v>6523</v>
      </c>
      <c r="I276" s="140">
        <v>5</v>
      </c>
      <c r="J276" s="143">
        <f>อุดรธานี!F95</f>
        <v>132132.29999999999</v>
      </c>
      <c r="K276" s="144">
        <f>อุดรธานี!AL95</f>
        <v>-38148.469999999972</v>
      </c>
      <c r="L276" s="145">
        <f>อุดรธานี!AM95</f>
        <v>3011154.79</v>
      </c>
      <c r="M276" s="145">
        <f>อุดรธานี!AN95</f>
        <v>3440315.9099999997</v>
      </c>
      <c r="N276" s="141"/>
      <c r="O276" s="141"/>
      <c r="P276" s="141"/>
      <c r="Q276" s="133">
        <f t="shared" si="27"/>
        <v>-429161.11999999965</v>
      </c>
      <c r="R276" s="134">
        <f t="shared" si="28"/>
        <v>461.62115437682047</v>
      </c>
    </row>
    <row r="277" spans="1:18" x14ac:dyDescent="0.35">
      <c r="A277" s="140">
        <v>12</v>
      </c>
      <c r="B277" s="141" t="s">
        <v>64</v>
      </c>
      <c r="C277" s="141" t="s">
        <v>315</v>
      </c>
      <c r="D277" s="141" t="s">
        <v>120</v>
      </c>
      <c r="E277" s="141" t="s">
        <v>46</v>
      </c>
      <c r="F277" s="141" t="s">
        <v>180</v>
      </c>
      <c r="G277" s="141" t="s">
        <v>903</v>
      </c>
      <c r="H277" s="142">
        <v>4131</v>
      </c>
      <c r="I277" s="140">
        <v>3</v>
      </c>
      <c r="J277" s="143">
        <f>อุดรธานี!F96</f>
        <v>184474.14</v>
      </c>
      <c r="K277" s="144">
        <f>อุดรธานี!AL96</f>
        <v>57223.130000000005</v>
      </c>
      <c r="L277" s="145">
        <f>อุดรธานี!AM96</f>
        <v>2246946.9500000002</v>
      </c>
      <c r="M277" s="145">
        <f>อุดรธานี!AN96</f>
        <v>2518442.0700000003</v>
      </c>
      <c r="N277" s="141"/>
      <c r="O277" s="141"/>
      <c r="P277" s="141"/>
      <c r="Q277" s="133">
        <f t="shared" si="27"/>
        <v>-271495.12000000011</v>
      </c>
      <c r="R277" s="134">
        <f t="shared" si="28"/>
        <v>543.92325102880659</v>
      </c>
    </row>
    <row r="278" spans="1:18" x14ac:dyDescent="0.35">
      <c r="A278" s="140">
        <v>13</v>
      </c>
      <c r="B278" s="141" t="s">
        <v>64</v>
      </c>
      <c r="C278" s="141" t="s">
        <v>315</v>
      </c>
      <c r="D278" s="141" t="s">
        <v>120</v>
      </c>
      <c r="E278" s="141" t="s">
        <v>46</v>
      </c>
      <c r="F278" s="141" t="s">
        <v>180</v>
      </c>
      <c r="G278" s="141" t="s">
        <v>904</v>
      </c>
      <c r="H278" s="142">
        <v>5378</v>
      </c>
      <c r="I278" s="140">
        <v>4</v>
      </c>
      <c r="J278" s="143">
        <f>อุดรธานี!F97</f>
        <v>75357.83</v>
      </c>
      <c r="K278" s="144">
        <f>อุดรธานี!AL97</f>
        <v>-244405.64</v>
      </c>
      <c r="L278" s="145">
        <f>อุดรธานี!AM97</f>
        <v>2230237.2900000005</v>
      </c>
      <c r="M278" s="145">
        <f>อุดรธานี!AN97</f>
        <v>2459640.0999999996</v>
      </c>
      <c r="N278" s="141"/>
      <c r="O278" s="141"/>
      <c r="P278" s="141"/>
      <c r="Q278" s="133">
        <f t="shared" si="27"/>
        <v>-229402.80999999912</v>
      </c>
      <c r="R278" s="134">
        <f t="shared" si="28"/>
        <v>414.69640944589077</v>
      </c>
    </row>
    <row r="279" spans="1:18" x14ac:dyDescent="0.35">
      <c r="A279" s="140">
        <v>14</v>
      </c>
      <c r="B279" s="141" t="s">
        <v>64</v>
      </c>
      <c r="C279" s="141" t="s">
        <v>315</v>
      </c>
      <c r="D279" s="141" t="s">
        <v>120</v>
      </c>
      <c r="E279" s="141" t="s">
        <v>46</v>
      </c>
      <c r="F279" s="141" t="s">
        <v>180</v>
      </c>
      <c r="G279" s="141" t="s">
        <v>905</v>
      </c>
      <c r="H279" s="142">
        <v>4212</v>
      </c>
      <c r="I279" s="140">
        <v>3</v>
      </c>
      <c r="J279" s="143">
        <f>อุดรธานี!F98</f>
        <v>237776.02</v>
      </c>
      <c r="K279" s="144">
        <f>อุดรธานี!AL98</f>
        <v>283442.69</v>
      </c>
      <c r="L279" s="145">
        <f>อุดรธานี!AM98</f>
        <v>2850816.26</v>
      </c>
      <c r="M279" s="145">
        <f>อุดรธานี!AN98</f>
        <v>2562103.3200000003</v>
      </c>
      <c r="N279" s="141"/>
      <c r="O279" s="141"/>
      <c r="P279" s="141"/>
      <c r="Q279" s="133">
        <f t="shared" si="27"/>
        <v>288712.93999999948</v>
      </c>
      <c r="R279" s="134">
        <f t="shared" si="28"/>
        <v>676.83197056030383</v>
      </c>
    </row>
    <row r="280" spans="1:18" x14ac:dyDescent="0.35">
      <c r="A280" s="140">
        <v>15</v>
      </c>
      <c r="B280" s="141" t="s">
        <v>64</v>
      </c>
      <c r="C280" s="141" t="s">
        <v>315</v>
      </c>
      <c r="D280" s="141" t="s">
        <v>120</v>
      </c>
      <c r="E280" s="141" t="s">
        <v>46</v>
      </c>
      <c r="F280" s="141" t="s">
        <v>180</v>
      </c>
      <c r="G280" s="141" t="s">
        <v>906</v>
      </c>
      <c r="H280" s="142">
        <v>3326</v>
      </c>
      <c r="I280" s="140">
        <v>3</v>
      </c>
      <c r="J280" s="143">
        <f>อุดรธานี!F99</f>
        <v>267323.90999999997</v>
      </c>
      <c r="K280" s="144">
        <f>อุดรธานี!AL99</f>
        <v>233067.8</v>
      </c>
      <c r="L280" s="145">
        <f>อุดรธานี!AM99</f>
        <v>1683322.9799999997</v>
      </c>
      <c r="M280" s="145">
        <f>อุดรธานี!AN99</f>
        <v>1777716.97</v>
      </c>
      <c r="N280" s="141"/>
      <c r="O280" s="141"/>
      <c r="P280" s="141"/>
      <c r="Q280" s="133">
        <f t="shared" si="27"/>
        <v>-94393.990000000224</v>
      </c>
      <c r="R280" s="134">
        <f t="shared" si="28"/>
        <v>506.11033674082972</v>
      </c>
    </row>
    <row r="281" spans="1:18" s="152" customFormat="1" x14ac:dyDescent="0.35">
      <c r="A281" s="146">
        <v>6</v>
      </c>
      <c r="B281" s="147" t="s">
        <v>64</v>
      </c>
      <c r="C281" s="147"/>
      <c r="D281" s="147"/>
      <c r="E281" s="147" t="s">
        <v>77</v>
      </c>
      <c r="F281" s="147"/>
      <c r="G281" s="147" t="s">
        <v>317</v>
      </c>
      <c r="H281" s="153">
        <f>SUM(H266:H280)</f>
        <v>76266</v>
      </c>
      <c r="I281" s="146"/>
      <c r="J281" s="149">
        <f>SUM(J266:J280)</f>
        <v>5690790.5599999996</v>
      </c>
      <c r="K281" s="149">
        <f t="shared" ref="K281:M281" si="30">SUM(K266:K280)</f>
        <v>3997008.21</v>
      </c>
      <c r="L281" s="149">
        <f t="shared" si="30"/>
        <v>35917697.339999996</v>
      </c>
      <c r="M281" s="149">
        <f t="shared" si="30"/>
        <v>36406845.049999997</v>
      </c>
      <c r="N281" s="147">
        <v>14</v>
      </c>
      <c r="O281" s="147">
        <v>14</v>
      </c>
      <c r="P281" s="147">
        <f>N281-O281</f>
        <v>0</v>
      </c>
      <c r="Q281" s="150">
        <f t="shared" si="27"/>
        <v>-489147.71000000089</v>
      </c>
      <c r="R281" s="151">
        <f>L281/H281</f>
        <v>470.95294548029261</v>
      </c>
    </row>
    <row r="282" spans="1:18" x14ac:dyDescent="0.35">
      <c r="A282" s="140">
        <v>1</v>
      </c>
      <c r="B282" s="141" t="s">
        <v>64</v>
      </c>
      <c r="C282" s="141" t="s">
        <v>318</v>
      </c>
      <c r="D282" s="141" t="s">
        <v>126</v>
      </c>
      <c r="E282" s="141" t="s">
        <v>47</v>
      </c>
      <c r="F282" s="141" t="s">
        <v>210</v>
      </c>
      <c r="G282" s="141" t="s">
        <v>319</v>
      </c>
      <c r="H282" s="142"/>
      <c r="I282" s="140"/>
      <c r="J282" s="143"/>
      <c r="K282" s="144"/>
      <c r="L282" s="145"/>
      <c r="M282" s="145"/>
      <c r="N282" s="141"/>
      <c r="O282" s="141"/>
      <c r="P282" s="141"/>
    </row>
    <row r="283" spans="1:18" x14ac:dyDescent="0.35">
      <c r="A283" s="140">
        <v>2</v>
      </c>
      <c r="B283" s="141" t="s">
        <v>64</v>
      </c>
      <c r="C283" s="141" t="s">
        <v>318</v>
      </c>
      <c r="D283" s="141" t="s">
        <v>126</v>
      </c>
      <c r="E283" s="141" t="s">
        <v>47</v>
      </c>
      <c r="F283" s="141" t="s">
        <v>180</v>
      </c>
      <c r="G283" s="141" t="s">
        <v>907</v>
      </c>
      <c r="H283" s="142">
        <v>2523</v>
      </c>
      <c r="I283" s="140">
        <v>2</v>
      </c>
      <c r="J283" s="143">
        <f>อุดรธานี!F100</f>
        <v>575996.74</v>
      </c>
      <c r="K283" s="144">
        <f>อุดรธานี!AL100</f>
        <v>687420.24</v>
      </c>
      <c r="L283" s="145">
        <f>อุดรธานี!AM100</f>
        <v>1740582.8599999999</v>
      </c>
      <c r="M283" s="145">
        <f>อุดรธานี!AN100</f>
        <v>1601406.03</v>
      </c>
      <c r="N283" s="141"/>
      <c r="O283" s="141"/>
      <c r="P283" s="141"/>
      <c r="Q283" s="133">
        <f t="shared" si="27"/>
        <v>139176.82999999984</v>
      </c>
      <c r="R283" s="134">
        <f t="shared" si="28"/>
        <v>689.88619104240979</v>
      </c>
    </row>
    <row r="284" spans="1:18" x14ac:dyDescent="0.35">
      <c r="A284" s="140">
        <v>3</v>
      </c>
      <c r="B284" s="141" t="s">
        <v>64</v>
      </c>
      <c r="C284" s="141" t="s">
        <v>318</v>
      </c>
      <c r="D284" s="141" t="s">
        <v>126</v>
      </c>
      <c r="E284" s="141" t="s">
        <v>47</v>
      </c>
      <c r="F284" s="141" t="s">
        <v>180</v>
      </c>
      <c r="G284" s="141" t="s">
        <v>908</v>
      </c>
      <c r="H284" s="142">
        <v>5391</v>
      </c>
      <c r="I284" s="140">
        <v>4</v>
      </c>
      <c r="J284" s="143">
        <f>อุดรธานี!F101</f>
        <v>595765.59</v>
      </c>
      <c r="K284" s="144">
        <f>อุดรธานี!AL101</f>
        <v>659083.0199999999</v>
      </c>
      <c r="L284" s="145">
        <f>อุดรธานี!AM101</f>
        <v>2838536.01</v>
      </c>
      <c r="M284" s="145">
        <f>อุดรธานี!AN101</f>
        <v>2504375.0299999998</v>
      </c>
      <c r="N284" s="141"/>
      <c r="O284" s="141"/>
      <c r="P284" s="141"/>
      <c r="Q284" s="133">
        <f t="shared" si="27"/>
        <v>334160.98</v>
      </c>
      <c r="R284" s="134">
        <f t="shared" si="28"/>
        <v>526.53237061769607</v>
      </c>
    </row>
    <row r="285" spans="1:18" x14ac:dyDescent="0.35">
      <c r="A285" s="140">
        <v>4</v>
      </c>
      <c r="B285" s="141" t="s">
        <v>64</v>
      </c>
      <c r="C285" s="141" t="s">
        <v>318</v>
      </c>
      <c r="D285" s="141" t="s">
        <v>126</v>
      </c>
      <c r="E285" s="141" t="s">
        <v>47</v>
      </c>
      <c r="F285" s="141" t="s">
        <v>180</v>
      </c>
      <c r="G285" s="141" t="s">
        <v>909</v>
      </c>
      <c r="H285" s="142">
        <v>2709</v>
      </c>
      <c r="I285" s="140">
        <v>2</v>
      </c>
      <c r="J285" s="143">
        <f>อุดรธานี!F102</f>
        <v>341428.47999999998</v>
      </c>
      <c r="K285" s="144">
        <f>อุดรธานี!AL102</f>
        <v>408784.62</v>
      </c>
      <c r="L285" s="145">
        <f>อุดรธานี!AM102</f>
        <v>1853112.02</v>
      </c>
      <c r="M285" s="145">
        <f>อุดรธานี!AN102</f>
        <v>1613938.81</v>
      </c>
      <c r="N285" s="141"/>
      <c r="O285" s="141"/>
      <c r="P285" s="141"/>
      <c r="Q285" s="133">
        <f t="shared" si="27"/>
        <v>239173.20999999996</v>
      </c>
      <c r="R285" s="134">
        <f t="shared" si="28"/>
        <v>684.05759320782579</v>
      </c>
    </row>
    <row r="286" spans="1:18" x14ac:dyDescent="0.35">
      <c r="A286" s="140">
        <v>5</v>
      </c>
      <c r="B286" s="141" t="s">
        <v>64</v>
      </c>
      <c r="C286" s="141" t="s">
        <v>318</v>
      </c>
      <c r="D286" s="141" t="s">
        <v>126</v>
      </c>
      <c r="E286" s="141" t="s">
        <v>47</v>
      </c>
      <c r="F286" s="141" t="s">
        <v>180</v>
      </c>
      <c r="G286" s="141" t="s">
        <v>910</v>
      </c>
      <c r="H286" s="142">
        <v>3276</v>
      </c>
      <c r="I286" s="140">
        <v>3</v>
      </c>
      <c r="J286" s="143">
        <f>อุดรธานี!F103</f>
        <v>335231.69</v>
      </c>
      <c r="K286" s="144">
        <f>อุดรธานี!AL103</f>
        <v>439275.99</v>
      </c>
      <c r="L286" s="145">
        <f>อุดรธานี!AM103</f>
        <v>1977967.01</v>
      </c>
      <c r="M286" s="145">
        <f>อุดรธานี!AN103</f>
        <v>1800074.35</v>
      </c>
      <c r="N286" s="141"/>
      <c r="O286" s="141"/>
      <c r="P286" s="141"/>
      <c r="Q286" s="133">
        <f t="shared" si="27"/>
        <v>177892.65999999992</v>
      </c>
      <c r="R286" s="134">
        <f t="shared" si="28"/>
        <v>603.77503357753358</v>
      </c>
    </row>
    <row r="287" spans="1:18" x14ac:dyDescent="0.35">
      <c r="A287" s="140">
        <v>6</v>
      </c>
      <c r="B287" s="141" t="s">
        <v>64</v>
      </c>
      <c r="C287" s="141" t="s">
        <v>318</v>
      </c>
      <c r="D287" s="141" t="s">
        <v>126</v>
      </c>
      <c r="E287" s="141" t="s">
        <v>47</v>
      </c>
      <c r="F287" s="141" t="s">
        <v>180</v>
      </c>
      <c r="G287" s="141" t="s">
        <v>911</v>
      </c>
      <c r="H287" s="142">
        <v>1694</v>
      </c>
      <c r="I287" s="140">
        <v>2</v>
      </c>
      <c r="J287" s="143">
        <f>อุดรธานี!F104</f>
        <v>443105.27</v>
      </c>
      <c r="K287" s="144">
        <f>อุดรธานี!AL104</f>
        <v>361902.65</v>
      </c>
      <c r="L287" s="145">
        <f>อุดรธานี!AM104</f>
        <v>1713314.33</v>
      </c>
      <c r="M287" s="145">
        <f>อุดรธานี!AN104</f>
        <v>1608763.2200000002</v>
      </c>
      <c r="N287" s="141"/>
      <c r="O287" s="141"/>
      <c r="P287" s="141"/>
      <c r="Q287" s="133">
        <f t="shared" si="27"/>
        <v>104551.10999999987</v>
      </c>
      <c r="R287" s="134">
        <f t="shared" si="28"/>
        <v>1011.401611570248</v>
      </c>
    </row>
    <row r="288" spans="1:18" x14ac:dyDescent="0.35">
      <c r="A288" s="140">
        <v>7</v>
      </c>
      <c r="B288" s="141" t="s">
        <v>64</v>
      </c>
      <c r="C288" s="141" t="s">
        <v>318</v>
      </c>
      <c r="D288" s="141" t="s">
        <v>126</v>
      </c>
      <c r="E288" s="141" t="s">
        <v>47</v>
      </c>
      <c r="F288" s="141" t="s">
        <v>180</v>
      </c>
      <c r="G288" s="141" t="s">
        <v>912</v>
      </c>
      <c r="H288" s="142">
        <v>2072</v>
      </c>
      <c r="I288" s="140">
        <v>2</v>
      </c>
      <c r="J288" s="143">
        <f>อุดรธานี!F105</f>
        <v>421490.8</v>
      </c>
      <c r="K288" s="144">
        <f>อุดรธานี!AL105</f>
        <v>322445.20999999996</v>
      </c>
      <c r="L288" s="145">
        <f>อุดรธานี!AM105</f>
        <v>1625368.04</v>
      </c>
      <c r="M288" s="145">
        <f>อุดรธานี!AN105</f>
        <v>1586808.94</v>
      </c>
      <c r="N288" s="141"/>
      <c r="O288" s="141"/>
      <c r="P288" s="141"/>
      <c r="Q288" s="133">
        <f t="shared" si="27"/>
        <v>38559.100000000093</v>
      </c>
      <c r="R288" s="134">
        <f t="shared" si="28"/>
        <v>784.44403474903481</v>
      </c>
    </row>
    <row r="289" spans="1:18" s="152" customFormat="1" x14ac:dyDescent="0.35">
      <c r="A289" s="146">
        <v>7</v>
      </c>
      <c r="B289" s="147" t="s">
        <v>64</v>
      </c>
      <c r="C289" s="147"/>
      <c r="D289" s="147"/>
      <c r="E289" s="147" t="s">
        <v>77</v>
      </c>
      <c r="F289" s="147"/>
      <c r="G289" s="147" t="s">
        <v>320</v>
      </c>
      <c r="H289" s="153">
        <f>SUM(H282:H288)</f>
        <v>17665</v>
      </c>
      <c r="I289" s="146"/>
      <c r="J289" s="149">
        <f>SUM(J282:J288)</f>
        <v>2713018.57</v>
      </c>
      <c r="K289" s="149">
        <f t="shared" ref="K289:M289" si="31">SUM(K282:K288)</f>
        <v>2878911.73</v>
      </c>
      <c r="L289" s="149">
        <f t="shared" si="31"/>
        <v>11748880.27</v>
      </c>
      <c r="M289" s="149">
        <f t="shared" si="31"/>
        <v>10715366.379999999</v>
      </c>
      <c r="N289" s="147">
        <v>6</v>
      </c>
      <c r="O289" s="147">
        <v>6</v>
      </c>
      <c r="P289" s="147">
        <f>N289-O289</f>
        <v>0</v>
      </c>
      <c r="Q289" s="150">
        <f t="shared" si="27"/>
        <v>1033513.8900000006</v>
      </c>
      <c r="R289" s="151">
        <f>L289/H289</f>
        <v>665.09370336824225</v>
      </c>
    </row>
    <row r="290" spans="1:18" x14ac:dyDescent="0.35">
      <c r="A290" s="140">
        <v>1</v>
      </c>
      <c r="B290" s="141" t="s">
        <v>64</v>
      </c>
      <c r="C290" s="141" t="s">
        <v>37</v>
      </c>
      <c r="D290" s="141" t="s">
        <v>131</v>
      </c>
      <c r="E290" s="141" t="s">
        <v>38</v>
      </c>
      <c r="F290" s="141" t="s">
        <v>210</v>
      </c>
      <c r="G290" s="141" t="s">
        <v>321</v>
      </c>
      <c r="H290" s="142"/>
      <c r="I290" s="140"/>
      <c r="J290" s="143"/>
      <c r="K290" s="144"/>
      <c r="L290" s="145"/>
      <c r="M290" s="145"/>
      <c r="N290" s="141"/>
      <c r="O290" s="141"/>
      <c r="P290" s="141"/>
    </row>
    <row r="291" spans="1:18" x14ac:dyDescent="0.35">
      <c r="A291" s="140">
        <v>2</v>
      </c>
      <c r="B291" s="141" t="s">
        <v>64</v>
      </c>
      <c r="C291" s="141" t="s">
        <v>37</v>
      </c>
      <c r="D291" s="141" t="s">
        <v>131</v>
      </c>
      <c r="E291" s="141" t="s">
        <v>38</v>
      </c>
      <c r="F291" s="141" t="s">
        <v>180</v>
      </c>
      <c r="G291" s="141" t="s">
        <v>913</v>
      </c>
      <c r="H291" s="142">
        <v>2599</v>
      </c>
      <c r="I291" s="140">
        <v>2</v>
      </c>
      <c r="J291" s="143">
        <f>อุดรธานี!F106</f>
        <v>387595.11</v>
      </c>
      <c r="K291" s="144">
        <f>อุดรธานี!AL106</f>
        <v>532098.80000000005</v>
      </c>
      <c r="L291" s="145">
        <f>อุดรธานี!AM106</f>
        <v>1561901.7999999998</v>
      </c>
      <c r="M291" s="145">
        <f>อุดรธานี!AN106</f>
        <v>1532856.0999999999</v>
      </c>
      <c r="N291" s="141"/>
      <c r="O291" s="141"/>
      <c r="P291" s="141"/>
      <c r="Q291" s="133">
        <f t="shared" si="27"/>
        <v>29045.699999999953</v>
      </c>
      <c r="R291" s="134">
        <f t="shared" si="28"/>
        <v>600.96260100038467</v>
      </c>
    </row>
    <row r="292" spans="1:18" x14ac:dyDescent="0.35">
      <c r="A292" s="140">
        <v>3</v>
      </c>
      <c r="B292" s="141" t="s">
        <v>64</v>
      </c>
      <c r="C292" s="141" t="s">
        <v>37</v>
      </c>
      <c r="D292" s="141" t="s">
        <v>131</v>
      </c>
      <c r="E292" s="141" t="s">
        <v>38</v>
      </c>
      <c r="F292" s="141" t="s">
        <v>180</v>
      </c>
      <c r="G292" s="141" t="s">
        <v>914</v>
      </c>
      <c r="H292" s="142">
        <v>7351</v>
      </c>
      <c r="I292" s="140">
        <v>5</v>
      </c>
      <c r="J292" s="143">
        <f>อุดรธานี!F107</f>
        <v>547773.16</v>
      </c>
      <c r="K292" s="144">
        <f>อุดรธานี!AL107</f>
        <v>810055.68000000005</v>
      </c>
      <c r="L292" s="145">
        <f>อุดรธานี!AM107</f>
        <v>3873477.17</v>
      </c>
      <c r="M292" s="145">
        <f>อุดรธานี!AN107</f>
        <v>3377087.2499999995</v>
      </c>
      <c r="N292" s="141"/>
      <c r="O292" s="141"/>
      <c r="P292" s="141"/>
      <c r="Q292" s="133">
        <f t="shared" si="27"/>
        <v>496389.92000000039</v>
      </c>
      <c r="R292" s="134">
        <f t="shared" si="28"/>
        <v>526.93200516936474</v>
      </c>
    </row>
    <row r="293" spans="1:18" x14ac:dyDescent="0.35">
      <c r="A293" s="140">
        <v>4</v>
      </c>
      <c r="B293" s="141" t="s">
        <v>64</v>
      </c>
      <c r="C293" s="141" t="s">
        <v>37</v>
      </c>
      <c r="D293" s="141" t="s">
        <v>131</v>
      </c>
      <c r="E293" s="141" t="s">
        <v>38</v>
      </c>
      <c r="F293" s="141" t="s">
        <v>180</v>
      </c>
      <c r="G293" s="141" t="s">
        <v>915</v>
      </c>
      <c r="H293" s="142">
        <v>6204</v>
      </c>
      <c r="I293" s="140">
        <v>5</v>
      </c>
      <c r="J293" s="143">
        <f>อุดรธานี!F108</f>
        <v>417450.69</v>
      </c>
      <c r="K293" s="144">
        <f>อุดรธานี!AL108</f>
        <v>642934.69000000006</v>
      </c>
      <c r="L293" s="145">
        <f>อุดรธานี!AM108</f>
        <v>3483888.3899999997</v>
      </c>
      <c r="M293" s="145">
        <f>อุดรธานี!AN108</f>
        <v>3092046.94</v>
      </c>
      <c r="N293" s="141"/>
      <c r="O293" s="141"/>
      <c r="P293" s="141"/>
      <c r="Q293" s="133">
        <f t="shared" si="27"/>
        <v>391841.44999999972</v>
      </c>
      <c r="R293" s="134">
        <f t="shared" si="28"/>
        <v>561.5551885880077</v>
      </c>
    </row>
    <row r="294" spans="1:18" x14ac:dyDescent="0.35">
      <c r="A294" s="140">
        <v>5</v>
      </c>
      <c r="B294" s="141" t="s">
        <v>64</v>
      </c>
      <c r="C294" s="141" t="s">
        <v>37</v>
      </c>
      <c r="D294" s="141" t="s">
        <v>131</v>
      </c>
      <c r="E294" s="141" t="s">
        <v>38</v>
      </c>
      <c r="F294" s="141" t="s">
        <v>180</v>
      </c>
      <c r="G294" s="141" t="s">
        <v>916</v>
      </c>
      <c r="H294" s="142">
        <v>5587</v>
      </c>
      <c r="I294" s="140">
        <v>4</v>
      </c>
      <c r="J294" s="143">
        <f>อุดรธานี!F109</f>
        <v>414018.51</v>
      </c>
      <c r="K294" s="144">
        <f>อุดรธานี!AL109</f>
        <v>676443.10000000009</v>
      </c>
      <c r="L294" s="145">
        <f>อุดรธานี!AM109</f>
        <v>2659343.3200000003</v>
      </c>
      <c r="M294" s="145">
        <f>อุดรธานี!AN109</f>
        <v>2626630.81</v>
      </c>
      <c r="N294" s="141"/>
      <c r="O294" s="141"/>
      <c r="P294" s="141"/>
      <c r="Q294" s="133">
        <f t="shared" si="27"/>
        <v>32712.510000000242</v>
      </c>
      <c r="R294" s="134">
        <f t="shared" si="28"/>
        <v>475.98770717737608</v>
      </c>
    </row>
    <row r="295" spans="1:18" s="152" customFormat="1" x14ac:dyDescent="0.35">
      <c r="A295" s="146">
        <v>8</v>
      </c>
      <c r="B295" s="147" t="s">
        <v>64</v>
      </c>
      <c r="C295" s="147"/>
      <c r="D295" s="147"/>
      <c r="E295" s="147" t="s">
        <v>77</v>
      </c>
      <c r="F295" s="147"/>
      <c r="G295" s="147" t="s">
        <v>322</v>
      </c>
      <c r="H295" s="153">
        <f>SUM(H290:H294)</f>
        <v>21741</v>
      </c>
      <c r="I295" s="146"/>
      <c r="J295" s="149">
        <f>SUM(J290:J294)</f>
        <v>1766837.47</v>
      </c>
      <c r="K295" s="149">
        <f t="shared" ref="K295:M295" si="32">SUM(K290:K294)</f>
        <v>2661532.27</v>
      </c>
      <c r="L295" s="149">
        <f t="shared" si="32"/>
        <v>11578610.68</v>
      </c>
      <c r="M295" s="149">
        <f t="shared" si="32"/>
        <v>10628621.1</v>
      </c>
      <c r="N295" s="147">
        <v>4</v>
      </c>
      <c r="O295" s="147">
        <v>4</v>
      </c>
      <c r="P295" s="147">
        <f>N295-O295</f>
        <v>0</v>
      </c>
      <c r="Q295" s="150">
        <f t="shared" si="27"/>
        <v>949989.58000000007</v>
      </c>
      <c r="R295" s="151">
        <f>L295/H295</f>
        <v>532.57029023503981</v>
      </c>
    </row>
    <row r="296" spans="1:18" x14ac:dyDescent="0.35">
      <c r="A296" s="140">
        <v>1</v>
      </c>
      <c r="B296" s="141" t="s">
        <v>64</v>
      </c>
      <c r="C296" s="141" t="s">
        <v>323</v>
      </c>
      <c r="D296" s="141" t="s">
        <v>135</v>
      </c>
      <c r="E296" s="141" t="s">
        <v>48</v>
      </c>
      <c r="F296" s="141" t="s">
        <v>210</v>
      </c>
      <c r="G296" s="141" t="s">
        <v>324</v>
      </c>
      <c r="H296" s="142"/>
      <c r="I296" s="140"/>
      <c r="J296" s="143"/>
      <c r="K296" s="144"/>
      <c r="L296" s="145"/>
      <c r="M296" s="145"/>
      <c r="N296" s="141"/>
      <c r="O296" s="141"/>
      <c r="P296" s="141"/>
    </row>
    <row r="297" spans="1:18" x14ac:dyDescent="0.35">
      <c r="A297" s="140">
        <v>2</v>
      </c>
      <c r="B297" s="141" t="s">
        <v>64</v>
      </c>
      <c r="C297" s="141" t="s">
        <v>323</v>
      </c>
      <c r="D297" s="141" t="s">
        <v>135</v>
      </c>
      <c r="E297" s="141" t="s">
        <v>48</v>
      </c>
      <c r="F297" s="141" t="s">
        <v>180</v>
      </c>
      <c r="G297" s="141" t="s">
        <v>917</v>
      </c>
      <c r="H297" s="142">
        <v>3439</v>
      </c>
      <c r="I297" s="140">
        <v>3</v>
      </c>
      <c r="J297" s="143">
        <f>อุดรธานี!F110</f>
        <v>1188267.25</v>
      </c>
      <c r="K297" s="144">
        <f>อุดรธานี!AL110</f>
        <v>1420198.14</v>
      </c>
      <c r="L297" s="145">
        <f>อุดรธานี!AM110</f>
        <v>2482938.59</v>
      </c>
      <c r="M297" s="145">
        <f>อุดรธานี!AN110</f>
        <v>2124473.75</v>
      </c>
      <c r="N297" s="141"/>
      <c r="O297" s="141"/>
      <c r="P297" s="141"/>
      <c r="Q297" s="133">
        <f t="shared" si="27"/>
        <v>358464.83999999985</v>
      </c>
      <c r="R297" s="134">
        <f t="shared" si="28"/>
        <v>721.99435591741781</v>
      </c>
    </row>
    <row r="298" spans="1:18" x14ac:dyDescent="0.35">
      <c r="A298" s="140">
        <v>3</v>
      </c>
      <c r="B298" s="141" t="s">
        <v>64</v>
      </c>
      <c r="C298" s="141" t="s">
        <v>323</v>
      </c>
      <c r="D298" s="141" t="s">
        <v>135</v>
      </c>
      <c r="E298" s="141" t="s">
        <v>48</v>
      </c>
      <c r="F298" s="141" t="s">
        <v>180</v>
      </c>
      <c r="G298" s="141" t="s">
        <v>918</v>
      </c>
      <c r="H298" s="142">
        <v>3012</v>
      </c>
      <c r="I298" s="140">
        <v>3</v>
      </c>
      <c r="J298" s="143">
        <f>อุดรธานี!F111</f>
        <v>1165111.81</v>
      </c>
      <c r="K298" s="144">
        <f>อุดรธานี!AL111</f>
        <v>834798.06000000017</v>
      </c>
      <c r="L298" s="145">
        <f>อุดรธานี!AM111</f>
        <v>1256305.74</v>
      </c>
      <c r="M298" s="145">
        <f>อุดรธานี!AN111</f>
        <v>1206978.68</v>
      </c>
      <c r="N298" s="141"/>
      <c r="O298" s="141"/>
      <c r="P298" s="141"/>
      <c r="Q298" s="133">
        <f t="shared" si="27"/>
        <v>49327.060000000056</v>
      </c>
      <c r="R298" s="134">
        <f t="shared" si="28"/>
        <v>417.10017928286851</v>
      </c>
    </row>
    <row r="299" spans="1:18" x14ac:dyDescent="0.35">
      <c r="A299" s="140">
        <v>4</v>
      </c>
      <c r="B299" s="141" t="s">
        <v>64</v>
      </c>
      <c r="C299" s="141" t="s">
        <v>323</v>
      </c>
      <c r="D299" s="141" t="s">
        <v>135</v>
      </c>
      <c r="E299" s="141" t="s">
        <v>48</v>
      </c>
      <c r="F299" s="141" t="s">
        <v>180</v>
      </c>
      <c r="G299" s="141" t="s">
        <v>919</v>
      </c>
      <c r="H299" s="142">
        <v>1981</v>
      </c>
      <c r="I299" s="140">
        <v>2</v>
      </c>
      <c r="J299" s="143">
        <f>อุดรธานี!F112</f>
        <v>555646.94999999995</v>
      </c>
      <c r="K299" s="144">
        <f>อุดรธานี!AL112</f>
        <v>658349.29999999993</v>
      </c>
      <c r="L299" s="145">
        <f>อุดรธานี!AM112</f>
        <v>1873563.5</v>
      </c>
      <c r="M299" s="145">
        <f>อุดรธานี!AN112</f>
        <v>1821806.21</v>
      </c>
      <c r="N299" s="141"/>
      <c r="O299" s="141"/>
      <c r="P299" s="141"/>
      <c r="Q299" s="133">
        <f t="shared" si="27"/>
        <v>51757.290000000037</v>
      </c>
      <c r="R299" s="134">
        <f t="shared" si="28"/>
        <v>945.76653205451794</v>
      </c>
    </row>
    <row r="300" spans="1:18" x14ac:dyDescent="0.35">
      <c r="A300" s="140">
        <v>5</v>
      </c>
      <c r="B300" s="141" t="s">
        <v>64</v>
      </c>
      <c r="C300" s="141" t="s">
        <v>323</v>
      </c>
      <c r="D300" s="141" t="s">
        <v>135</v>
      </c>
      <c r="E300" s="141" t="s">
        <v>48</v>
      </c>
      <c r="F300" s="141" t="s">
        <v>180</v>
      </c>
      <c r="G300" s="141" t="s">
        <v>920</v>
      </c>
      <c r="H300" s="142">
        <v>1907</v>
      </c>
      <c r="I300" s="140">
        <v>2</v>
      </c>
      <c r="J300" s="143">
        <f>อุดรธานี!F113</f>
        <v>916334.11</v>
      </c>
      <c r="K300" s="144">
        <f>อุดรธานี!AL113</f>
        <v>970887.7</v>
      </c>
      <c r="L300" s="145">
        <f>อุดรธานี!AM113</f>
        <v>1320445.6399999999</v>
      </c>
      <c r="M300" s="145">
        <f>อุดรธานี!AN113</f>
        <v>1177695.77</v>
      </c>
      <c r="N300" s="141"/>
      <c r="O300" s="141"/>
      <c r="P300" s="141"/>
      <c r="Q300" s="133">
        <f t="shared" si="27"/>
        <v>142749.86999999988</v>
      </c>
      <c r="R300" s="134">
        <f t="shared" si="28"/>
        <v>692.42036706869419</v>
      </c>
    </row>
    <row r="301" spans="1:18" x14ac:dyDescent="0.35">
      <c r="A301" s="140">
        <v>6</v>
      </c>
      <c r="B301" s="141" t="s">
        <v>64</v>
      </c>
      <c r="C301" s="141" t="s">
        <v>323</v>
      </c>
      <c r="D301" s="141" t="s">
        <v>135</v>
      </c>
      <c r="E301" s="141" t="s">
        <v>48</v>
      </c>
      <c r="F301" s="141" t="s">
        <v>180</v>
      </c>
      <c r="G301" s="141" t="s">
        <v>921</v>
      </c>
      <c r="H301" s="142">
        <v>3127</v>
      </c>
      <c r="I301" s="140">
        <v>3</v>
      </c>
      <c r="J301" s="143">
        <f>อุดรธานี!F114</f>
        <v>670192.31000000006</v>
      </c>
      <c r="K301" s="144">
        <f>อุดรธานี!AL114</f>
        <v>535885.96</v>
      </c>
      <c r="L301" s="145">
        <f>อุดรธานี!AM114</f>
        <v>1937144.06</v>
      </c>
      <c r="M301" s="145">
        <f>อุดรธานี!AN114</f>
        <v>1949905.58</v>
      </c>
      <c r="N301" s="141"/>
      <c r="O301" s="141"/>
      <c r="P301" s="141"/>
      <c r="Q301" s="133">
        <f t="shared" si="27"/>
        <v>-12761.520000000019</v>
      </c>
      <c r="R301" s="134">
        <f t="shared" si="28"/>
        <v>619.48962583946275</v>
      </c>
    </row>
    <row r="302" spans="1:18" x14ac:dyDescent="0.35">
      <c r="A302" s="140">
        <v>7</v>
      </c>
      <c r="B302" s="141" t="s">
        <v>64</v>
      </c>
      <c r="C302" s="141" t="s">
        <v>323</v>
      </c>
      <c r="D302" s="141" t="s">
        <v>135</v>
      </c>
      <c r="E302" s="141" t="s">
        <v>48</v>
      </c>
      <c r="F302" s="141" t="s">
        <v>180</v>
      </c>
      <c r="G302" s="141" t="s">
        <v>922</v>
      </c>
      <c r="H302" s="142">
        <v>2860</v>
      </c>
      <c r="I302" s="140">
        <v>2</v>
      </c>
      <c r="J302" s="143">
        <f>อุดรธานี!F115</f>
        <v>1383954.16</v>
      </c>
      <c r="K302" s="144">
        <f>อุดรธานี!AL115</f>
        <v>1397853.97</v>
      </c>
      <c r="L302" s="145">
        <f>อุดรธานี!AM115</f>
        <v>2041256.1300000001</v>
      </c>
      <c r="M302" s="145">
        <f>อุดรธานี!AN115</f>
        <v>1863778.21</v>
      </c>
      <c r="N302" s="141"/>
      <c r="O302" s="141"/>
      <c r="P302" s="141"/>
      <c r="Q302" s="133">
        <f t="shared" si="27"/>
        <v>177477.92000000016</v>
      </c>
      <c r="R302" s="134">
        <f t="shared" si="28"/>
        <v>713.7259195804196</v>
      </c>
    </row>
    <row r="303" spans="1:18" x14ac:dyDescent="0.35">
      <c r="A303" s="140">
        <v>8</v>
      </c>
      <c r="B303" s="141" t="s">
        <v>64</v>
      </c>
      <c r="C303" s="141" t="s">
        <v>323</v>
      </c>
      <c r="D303" s="141" t="s">
        <v>135</v>
      </c>
      <c r="E303" s="141" t="s">
        <v>48</v>
      </c>
      <c r="F303" s="141" t="s">
        <v>180</v>
      </c>
      <c r="G303" s="141" t="s">
        <v>923</v>
      </c>
      <c r="H303" s="142">
        <v>3321</v>
      </c>
      <c r="I303" s="140">
        <v>3</v>
      </c>
      <c r="J303" s="143">
        <f>อุดรธานี!F116</f>
        <v>1055571.99</v>
      </c>
      <c r="K303" s="144">
        <f>อุดรธานี!AL116</f>
        <v>1173257.57</v>
      </c>
      <c r="L303" s="145">
        <f>อุดรธานี!AM116</f>
        <v>2497896.21</v>
      </c>
      <c r="M303" s="145">
        <f>อุดรธานี!AN116</f>
        <v>1695464.4400000002</v>
      </c>
      <c r="N303" s="141"/>
      <c r="O303" s="141"/>
      <c r="P303" s="141"/>
      <c r="Q303" s="133">
        <f t="shared" si="27"/>
        <v>802431.76999999979</v>
      </c>
      <c r="R303" s="134">
        <f t="shared" si="28"/>
        <v>752.15182475158088</v>
      </c>
    </row>
    <row r="304" spans="1:18" x14ac:dyDescent="0.35">
      <c r="A304" s="140">
        <v>9</v>
      </c>
      <c r="B304" s="141" t="s">
        <v>64</v>
      </c>
      <c r="C304" s="141" t="s">
        <v>323</v>
      </c>
      <c r="D304" s="141" t="s">
        <v>135</v>
      </c>
      <c r="E304" s="141" t="s">
        <v>48</v>
      </c>
      <c r="F304" s="141" t="s">
        <v>180</v>
      </c>
      <c r="G304" s="141" t="s">
        <v>924</v>
      </c>
      <c r="H304" s="142">
        <v>3558</v>
      </c>
      <c r="I304" s="140">
        <v>3</v>
      </c>
      <c r="J304" s="143">
        <f>อุดรธานี!F117</f>
        <v>936624.83</v>
      </c>
      <c r="K304" s="144">
        <f>อุดรธานี!AL117</f>
        <v>1089840.8399999999</v>
      </c>
      <c r="L304" s="145">
        <f>อุดรธานี!AM117</f>
        <v>2280239.33</v>
      </c>
      <c r="M304" s="145">
        <f>อุดรธานี!AN117</f>
        <v>2234812.11</v>
      </c>
      <c r="N304" s="141"/>
      <c r="O304" s="141"/>
      <c r="P304" s="141"/>
      <c r="Q304" s="133">
        <f t="shared" si="27"/>
        <v>45427.220000000205</v>
      </c>
      <c r="R304" s="134">
        <f t="shared" si="28"/>
        <v>640.87670882518273</v>
      </c>
    </row>
    <row r="305" spans="1:18" x14ac:dyDescent="0.35">
      <c r="A305" s="140">
        <v>10</v>
      </c>
      <c r="B305" s="141" t="s">
        <v>64</v>
      </c>
      <c r="C305" s="141" t="s">
        <v>323</v>
      </c>
      <c r="D305" s="141" t="s">
        <v>135</v>
      </c>
      <c r="E305" s="141" t="s">
        <v>48</v>
      </c>
      <c r="F305" s="141" t="s">
        <v>180</v>
      </c>
      <c r="G305" s="141" t="s">
        <v>925</v>
      </c>
      <c r="H305" s="142">
        <v>1774</v>
      </c>
      <c r="I305" s="140">
        <v>2</v>
      </c>
      <c r="J305" s="143">
        <f>อุดรธานี!F118</f>
        <v>79576.37</v>
      </c>
      <c r="K305" s="144">
        <f>อุดรธานี!AL118</f>
        <v>-12892.470000000001</v>
      </c>
      <c r="L305" s="145">
        <f>อุดรธานี!AM118</f>
        <v>1741449.79</v>
      </c>
      <c r="M305" s="145">
        <f>อุดรธานี!AN118</f>
        <v>2122459.4</v>
      </c>
      <c r="N305" s="141"/>
      <c r="O305" s="141"/>
      <c r="P305" s="141"/>
      <c r="Q305" s="133">
        <f t="shared" si="27"/>
        <v>-381009.60999999987</v>
      </c>
      <c r="R305" s="134">
        <f t="shared" si="28"/>
        <v>981.65151634723793</v>
      </c>
    </row>
    <row r="306" spans="1:18" x14ac:dyDescent="0.35">
      <c r="A306" s="140">
        <v>11</v>
      </c>
      <c r="B306" s="141" t="s">
        <v>64</v>
      </c>
      <c r="C306" s="141" t="s">
        <v>323</v>
      </c>
      <c r="D306" s="141" t="s">
        <v>135</v>
      </c>
      <c r="E306" s="141" t="s">
        <v>48</v>
      </c>
      <c r="F306" s="141" t="s">
        <v>180</v>
      </c>
      <c r="G306" s="141" t="s">
        <v>926</v>
      </c>
      <c r="H306" s="142">
        <v>1942</v>
      </c>
      <c r="I306" s="140">
        <v>2</v>
      </c>
      <c r="J306" s="143">
        <f>อุดรธานี!F119</f>
        <v>229274.77</v>
      </c>
      <c r="K306" s="144">
        <f>อุดรธานี!AL119</f>
        <v>298511.87</v>
      </c>
      <c r="L306" s="145">
        <f>อุดรธานี!AM119</f>
        <v>1384696.39</v>
      </c>
      <c r="M306" s="145">
        <f>อุดรธานี!AN119</f>
        <v>1744135.69</v>
      </c>
      <c r="N306" s="141"/>
      <c r="O306" s="141"/>
      <c r="P306" s="141"/>
      <c r="Q306" s="133">
        <f t="shared" si="27"/>
        <v>-359439.30000000005</v>
      </c>
      <c r="R306" s="134">
        <f t="shared" si="28"/>
        <v>713.02594747682792</v>
      </c>
    </row>
    <row r="307" spans="1:18" x14ac:dyDescent="0.35">
      <c r="A307" s="140">
        <v>12</v>
      </c>
      <c r="B307" s="141" t="s">
        <v>64</v>
      </c>
      <c r="C307" s="141" t="s">
        <v>323</v>
      </c>
      <c r="D307" s="141" t="s">
        <v>135</v>
      </c>
      <c r="E307" s="141" t="s">
        <v>48</v>
      </c>
      <c r="F307" s="141" t="s">
        <v>180</v>
      </c>
      <c r="G307" s="141" t="s">
        <v>927</v>
      </c>
      <c r="H307" s="142">
        <v>2702</v>
      </c>
      <c r="I307" s="140">
        <v>2</v>
      </c>
      <c r="J307" s="143">
        <f>อุดรธานี!F120</f>
        <v>288366.19</v>
      </c>
      <c r="K307" s="144">
        <f>อุดรธานี!AL120</f>
        <v>295281.80000000005</v>
      </c>
      <c r="L307" s="145">
        <f>อุดรธานี!AM120</f>
        <v>1954148.2599999998</v>
      </c>
      <c r="M307" s="145">
        <f>อุดรธานี!AN120</f>
        <v>2187625.08</v>
      </c>
      <c r="N307" s="141"/>
      <c r="O307" s="141"/>
      <c r="P307" s="141"/>
      <c r="Q307" s="133">
        <f t="shared" si="27"/>
        <v>-233476.8200000003</v>
      </c>
      <c r="R307" s="134">
        <f t="shared" si="28"/>
        <v>723.22289415247951</v>
      </c>
    </row>
    <row r="308" spans="1:18" x14ac:dyDescent="0.35">
      <c r="A308" s="140">
        <v>13</v>
      </c>
      <c r="B308" s="141" t="s">
        <v>64</v>
      </c>
      <c r="C308" s="141" t="s">
        <v>323</v>
      </c>
      <c r="D308" s="141" t="s">
        <v>135</v>
      </c>
      <c r="E308" s="141" t="s">
        <v>48</v>
      </c>
      <c r="F308" s="141" t="s">
        <v>180</v>
      </c>
      <c r="G308" s="141" t="s">
        <v>928</v>
      </c>
      <c r="H308" s="142">
        <v>2772</v>
      </c>
      <c r="I308" s="140">
        <v>2</v>
      </c>
      <c r="J308" s="143">
        <f>อุดรธานี!F121</f>
        <v>716215.43</v>
      </c>
      <c r="K308" s="144">
        <f>อุดรธานี!AL121</f>
        <v>679952.45</v>
      </c>
      <c r="L308" s="145">
        <f>อุดรธานี!AM121</f>
        <v>1730549.31</v>
      </c>
      <c r="M308" s="145">
        <f>อุดรธานี!AN121</f>
        <v>1568054.15</v>
      </c>
      <c r="N308" s="141"/>
      <c r="O308" s="141"/>
      <c r="P308" s="141"/>
      <c r="Q308" s="133">
        <f t="shared" si="27"/>
        <v>162495.16000000015</v>
      </c>
      <c r="R308" s="134">
        <f t="shared" si="28"/>
        <v>624.29628787878789</v>
      </c>
    </row>
    <row r="309" spans="1:18" s="152" customFormat="1" x14ac:dyDescent="0.35">
      <c r="A309" s="146">
        <v>9</v>
      </c>
      <c r="B309" s="147" t="s">
        <v>64</v>
      </c>
      <c r="C309" s="147"/>
      <c r="D309" s="147"/>
      <c r="E309" s="147" t="s">
        <v>77</v>
      </c>
      <c r="F309" s="147"/>
      <c r="G309" s="147" t="s">
        <v>325</v>
      </c>
      <c r="H309" s="153">
        <f>SUM(H296:H308)</f>
        <v>32395</v>
      </c>
      <c r="I309" s="146"/>
      <c r="J309" s="149">
        <f>SUM(J296:J308)</f>
        <v>9185136.1699999999</v>
      </c>
      <c r="K309" s="149">
        <f t="shared" ref="K309:M309" si="33">SUM(K296:K308)</f>
        <v>9341925.1899999995</v>
      </c>
      <c r="L309" s="149">
        <f t="shared" si="33"/>
        <v>22500632.949999999</v>
      </c>
      <c r="M309" s="149">
        <f t="shared" si="33"/>
        <v>21697189.07</v>
      </c>
      <c r="N309" s="147">
        <v>12</v>
      </c>
      <c r="O309" s="147">
        <v>12</v>
      </c>
      <c r="P309" s="147">
        <f>N309-O309</f>
        <v>0</v>
      </c>
      <c r="Q309" s="150">
        <f t="shared" si="27"/>
        <v>803443.87999999896</v>
      </c>
      <c r="R309" s="151">
        <f>L309/H309</f>
        <v>694.57116684673554</v>
      </c>
    </row>
    <row r="310" spans="1:18" x14ac:dyDescent="0.35">
      <c r="A310" s="140">
        <v>1</v>
      </c>
      <c r="B310" s="141" t="s">
        <v>64</v>
      </c>
      <c r="C310" s="141" t="s">
        <v>39</v>
      </c>
      <c r="D310" s="141" t="s">
        <v>139</v>
      </c>
      <c r="E310" s="141" t="s">
        <v>40</v>
      </c>
      <c r="F310" s="141" t="s">
        <v>210</v>
      </c>
      <c r="G310" s="141" t="s">
        <v>326</v>
      </c>
      <c r="H310" s="142"/>
      <c r="I310" s="140"/>
      <c r="J310" s="143"/>
      <c r="K310" s="144"/>
      <c r="L310" s="145"/>
      <c r="M310" s="145"/>
      <c r="N310" s="141"/>
      <c r="O310" s="141"/>
      <c r="P310" s="141"/>
    </row>
    <row r="311" spans="1:18" x14ac:dyDescent="0.35">
      <c r="A311" s="140">
        <v>2</v>
      </c>
      <c r="B311" s="141" t="s">
        <v>64</v>
      </c>
      <c r="C311" s="141" t="s">
        <v>39</v>
      </c>
      <c r="D311" s="141" t="s">
        <v>139</v>
      </c>
      <c r="E311" s="141" t="s">
        <v>40</v>
      </c>
      <c r="F311" s="141" t="s">
        <v>180</v>
      </c>
      <c r="G311" s="141" t="s">
        <v>929</v>
      </c>
      <c r="H311" s="142">
        <v>6140</v>
      </c>
      <c r="I311" s="140">
        <v>5</v>
      </c>
      <c r="J311" s="143">
        <f>อุดรธานี!F122</f>
        <v>242473.75</v>
      </c>
      <c r="K311" s="144">
        <f>อุดรธานี!AL122</f>
        <v>350707.17</v>
      </c>
      <c r="L311" s="145">
        <f>อุดรธานี!AM122</f>
        <v>2248094.02</v>
      </c>
      <c r="M311" s="145">
        <f>อุดรธานี!AN122</f>
        <v>2352904.71</v>
      </c>
      <c r="N311" s="141"/>
      <c r="O311" s="141"/>
      <c r="P311" s="141"/>
      <c r="Q311" s="133">
        <f t="shared" si="27"/>
        <v>-104810.68999999994</v>
      </c>
      <c r="R311" s="134">
        <f t="shared" si="28"/>
        <v>366.13909120521174</v>
      </c>
    </row>
    <row r="312" spans="1:18" x14ac:dyDescent="0.35">
      <c r="A312" s="140">
        <v>3</v>
      </c>
      <c r="B312" s="141" t="s">
        <v>64</v>
      </c>
      <c r="C312" s="141" t="s">
        <v>39</v>
      </c>
      <c r="D312" s="141" t="s">
        <v>139</v>
      </c>
      <c r="E312" s="141" t="s">
        <v>40</v>
      </c>
      <c r="F312" s="141" t="s">
        <v>180</v>
      </c>
      <c r="G312" s="141" t="s">
        <v>930</v>
      </c>
      <c r="H312" s="142">
        <v>5316</v>
      </c>
      <c r="I312" s="140">
        <v>4</v>
      </c>
      <c r="J312" s="143">
        <f>อุดรธานี!F123</f>
        <v>348908.19</v>
      </c>
      <c r="K312" s="144">
        <f>อุดรธานี!AL123</f>
        <v>434815.92</v>
      </c>
      <c r="L312" s="145">
        <f>อุดรธานี!AM123</f>
        <v>2453336.56</v>
      </c>
      <c r="M312" s="145">
        <f>อุดรธานี!AN123</f>
        <v>2228331.7800000003</v>
      </c>
      <c r="N312" s="141"/>
      <c r="O312" s="141"/>
      <c r="P312" s="141"/>
      <c r="Q312" s="133">
        <f t="shared" si="27"/>
        <v>225004.7799999998</v>
      </c>
      <c r="R312" s="134">
        <f t="shared" si="28"/>
        <v>461.50048156508655</v>
      </c>
    </row>
    <row r="313" spans="1:18" x14ac:dyDescent="0.35">
      <c r="A313" s="140">
        <v>4</v>
      </c>
      <c r="B313" s="141" t="s">
        <v>64</v>
      </c>
      <c r="C313" s="141" t="s">
        <v>39</v>
      </c>
      <c r="D313" s="141" t="s">
        <v>139</v>
      </c>
      <c r="E313" s="141" t="s">
        <v>40</v>
      </c>
      <c r="F313" s="141" t="s">
        <v>180</v>
      </c>
      <c r="G313" s="141" t="s">
        <v>931</v>
      </c>
      <c r="H313" s="142">
        <v>1456</v>
      </c>
      <c r="I313" s="140">
        <v>1</v>
      </c>
      <c r="J313" s="143">
        <f>อุดรธานี!F124</f>
        <v>114374.61</v>
      </c>
      <c r="K313" s="144">
        <f>อุดรธานี!AL124</f>
        <v>95982.210000000021</v>
      </c>
      <c r="L313" s="145">
        <f>อุดรธานี!AM124</f>
        <v>845355.16</v>
      </c>
      <c r="M313" s="145">
        <f>อุดรธานี!AN124</f>
        <v>909142.32000000007</v>
      </c>
      <c r="N313" s="141"/>
      <c r="O313" s="141"/>
      <c r="P313" s="141"/>
      <c r="Q313" s="133">
        <f t="shared" si="27"/>
        <v>-63787.160000000033</v>
      </c>
      <c r="R313" s="134">
        <f t="shared" si="28"/>
        <v>580.60107142857146</v>
      </c>
    </row>
    <row r="314" spans="1:18" x14ac:dyDescent="0.35">
      <c r="A314" s="140">
        <v>5</v>
      </c>
      <c r="B314" s="141" t="s">
        <v>64</v>
      </c>
      <c r="C314" s="141" t="s">
        <v>39</v>
      </c>
      <c r="D314" s="141" t="s">
        <v>139</v>
      </c>
      <c r="E314" s="141" t="s">
        <v>40</v>
      </c>
      <c r="F314" s="141" t="s">
        <v>180</v>
      </c>
      <c r="G314" s="141" t="s">
        <v>932</v>
      </c>
      <c r="H314" s="142">
        <v>2839</v>
      </c>
      <c r="I314" s="140">
        <v>2</v>
      </c>
      <c r="J314" s="143">
        <f>อุดรธานี!F125</f>
        <v>240273.09</v>
      </c>
      <c r="K314" s="144">
        <f>อุดรธานี!AL125</f>
        <v>170714.51</v>
      </c>
      <c r="L314" s="145">
        <f>อุดรธานี!AM125</f>
        <v>769279.38</v>
      </c>
      <c r="M314" s="145">
        <f>อุดรธานี!AN125</f>
        <v>842074.57</v>
      </c>
      <c r="N314" s="141"/>
      <c r="O314" s="141"/>
      <c r="P314" s="141"/>
      <c r="Q314" s="133">
        <f t="shared" si="27"/>
        <v>-72795.189999999944</v>
      </c>
      <c r="R314" s="134">
        <f t="shared" si="28"/>
        <v>270.96843254667135</v>
      </c>
    </row>
    <row r="315" spans="1:18" x14ac:dyDescent="0.35">
      <c r="A315" s="140">
        <v>6</v>
      </c>
      <c r="B315" s="141" t="s">
        <v>64</v>
      </c>
      <c r="C315" s="141" t="s">
        <v>39</v>
      </c>
      <c r="D315" s="141" t="s">
        <v>139</v>
      </c>
      <c r="E315" s="141" t="s">
        <v>40</v>
      </c>
      <c r="F315" s="141" t="s">
        <v>180</v>
      </c>
      <c r="G315" s="141" t="s">
        <v>933</v>
      </c>
      <c r="H315" s="142">
        <v>4500</v>
      </c>
      <c r="I315" s="140">
        <v>3</v>
      </c>
      <c r="J315" s="143">
        <f>อุดรธานี!F126</f>
        <v>891657.91</v>
      </c>
      <c r="K315" s="144">
        <f>อุดรธานี!AL126</f>
        <v>850964.58000000007</v>
      </c>
      <c r="L315" s="145">
        <f>อุดรธานี!AM126</f>
        <v>2432734.0999999996</v>
      </c>
      <c r="M315" s="145">
        <f>อุดรธานี!AN126</f>
        <v>2116608.65</v>
      </c>
      <c r="N315" s="141"/>
      <c r="O315" s="141"/>
      <c r="P315" s="141"/>
      <c r="Q315" s="133">
        <f t="shared" si="27"/>
        <v>316125.44999999972</v>
      </c>
      <c r="R315" s="134">
        <f t="shared" si="28"/>
        <v>540.60757777777769</v>
      </c>
    </row>
    <row r="316" spans="1:18" x14ac:dyDescent="0.35">
      <c r="A316" s="140">
        <v>7</v>
      </c>
      <c r="B316" s="141" t="s">
        <v>64</v>
      </c>
      <c r="C316" s="141" t="s">
        <v>39</v>
      </c>
      <c r="D316" s="141" t="s">
        <v>139</v>
      </c>
      <c r="E316" s="141" t="s">
        <v>40</v>
      </c>
      <c r="F316" s="141" t="s">
        <v>180</v>
      </c>
      <c r="G316" s="141" t="s">
        <v>934</v>
      </c>
      <c r="H316" s="142">
        <v>4502</v>
      </c>
      <c r="I316" s="140">
        <v>4</v>
      </c>
      <c r="J316" s="143">
        <f>อุดรธานี!F127</f>
        <v>717083.67</v>
      </c>
      <c r="K316" s="144">
        <f>อุดรธานี!AL127</f>
        <v>708160.39000000013</v>
      </c>
      <c r="L316" s="145">
        <f>อุดรธานี!AM127</f>
        <v>1315432.5299999998</v>
      </c>
      <c r="M316" s="145">
        <f>อุดรธานี!AN127</f>
        <v>1311503.33</v>
      </c>
      <c r="N316" s="141"/>
      <c r="O316" s="141"/>
      <c r="P316" s="141"/>
      <c r="Q316" s="133">
        <f t="shared" si="27"/>
        <v>3929.1999999997206</v>
      </c>
      <c r="R316" s="134">
        <f t="shared" si="28"/>
        <v>292.18847845402041</v>
      </c>
    </row>
    <row r="317" spans="1:18" x14ac:dyDescent="0.35">
      <c r="A317" s="140">
        <v>8</v>
      </c>
      <c r="B317" s="141" t="s">
        <v>64</v>
      </c>
      <c r="C317" s="141" t="s">
        <v>39</v>
      </c>
      <c r="D317" s="141" t="s">
        <v>139</v>
      </c>
      <c r="E317" s="141" t="s">
        <v>40</v>
      </c>
      <c r="F317" s="141" t="s">
        <v>180</v>
      </c>
      <c r="G317" s="141" t="s">
        <v>935</v>
      </c>
      <c r="H317" s="142">
        <v>4191</v>
      </c>
      <c r="I317" s="140">
        <v>3</v>
      </c>
      <c r="J317" s="143">
        <f>อุดรธานี!F128</f>
        <v>93487.83</v>
      </c>
      <c r="K317" s="144">
        <f>อุดรธานี!AL128</f>
        <v>130281.10000000002</v>
      </c>
      <c r="L317" s="145">
        <f>อุดรธานี!AM128</f>
        <v>1890453.72</v>
      </c>
      <c r="M317" s="145">
        <f>อุดรธานี!AN128</f>
        <v>1661430.51</v>
      </c>
      <c r="N317" s="141"/>
      <c r="O317" s="141"/>
      <c r="P317" s="141"/>
      <c r="Q317" s="133">
        <f t="shared" si="27"/>
        <v>229023.20999999996</v>
      </c>
      <c r="R317" s="134">
        <f t="shared" si="28"/>
        <v>451.07461703650677</v>
      </c>
    </row>
    <row r="318" spans="1:18" x14ac:dyDescent="0.35">
      <c r="A318" s="140">
        <v>9</v>
      </c>
      <c r="B318" s="141" t="s">
        <v>64</v>
      </c>
      <c r="C318" s="141" t="s">
        <v>39</v>
      </c>
      <c r="D318" s="141" t="s">
        <v>139</v>
      </c>
      <c r="E318" s="141" t="s">
        <v>40</v>
      </c>
      <c r="F318" s="141" t="s">
        <v>180</v>
      </c>
      <c r="G318" s="141" t="s">
        <v>936</v>
      </c>
      <c r="H318" s="142">
        <v>3088</v>
      </c>
      <c r="I318" s="140">
        <v>3</v>
      </c>
      <c r="J318" s="143">
        <f>อุดรธานี!F129</f>
        <v>657496.42000000004</v>
      </c>
      <c r="K318" s="144">
        <f>อุดรธานี!AL129</f>
        <v>577376.83000000007</v>
      </c>
      <c r="L318" s="145">
        <f>อุดรธานี!AM129</f>
        <v>1589876.91</v>
      </c>
      <c r="M318" s="145">
        <f>อุดรธานี!AN129</f>
        <v>1771513.92</v>
      </c>
      <c r="N318" s="141"/>
      <c r="O318" s="141"/>
      <c r="P318" s="141"/>
      <c r="Q318" s="133">
        <f t="shared" si="27"/>
        <v>-181637.01</v>
      </c>
      <c r="R318" s="134">
        <f t="shared" si="28"/>
        <v>514.85651230569943</v>
      </c>
    </row>
    <row r="319" spans="1:18" x14ac:dyDescent="0.35">
      <c r="A319" s="140">
        <v>10</v>
      </c>
      <c r="B319" s="141" t="s">
        <v>64</v>
      </c>
      <c r="C319" s="141" t="s">
        <v>39</v>
      </c>
      <c r="D319" s="141" t="s">
        <v>139</v>
      </c>
      <c r="E319" s="141" t="s">
        <v>40</v>
      </c>
      <c r="F319" s="141" t="s">
        <v>180</v>
      </c>
      <c r="G319" s="141" t="s">
        <v>937</v>
      </c>
      <c r="H319" s="142">
        <v>2809</v>
      </c>
      <c r="I319" s="140">
        <v>2</v>
      </c>
      <c r="J319" s="143">
        <f>อุดรธานี!F130</f>
        <v>205391.5</v>
      </c>
      <c r="K319" s="144">
        <f>อุดรธานี!AL130</f>
        <v>176454</v>
      </c>
      <c r="L319" s="145">
        <f>อุดรธานี!AM130</f>
        <v>1438637.08</v>
      </c>
      <c r="M319" s="145">
        <f>อุดรธานี!AN130</f>
        <v>1516996.37</v>
      </c>
      <c r="N319" s="141"/>
      <c r="O319" s="141"/>
      <c r="P319" s="141"/>
      <c r="Q319" s="133">
        <f t="shared" si="27"/>
        <v>-78359.290000000037</v>
      </c>
      <c r="R319" s="134">
        <f t="shared" si="28"/>
        <v>512.1527518689926</v>
      </c>
    </row>
    <row r="320" spans="1:18" x14ac:dyDescent="0.35">
      <c r="A320" s="140">
        <v>11</v>
      </c>
      <c r="B320" s="141" t="s">
        <v>64</v>
      </c>
      <c r="C320" s="141" t="s">
        <v>39</v>
      </c>
      <c r="D320" s="141" t="s">
        <v>139</v>
      </c>
      <c r="E320" s="141" t="s">
        <v>40</v>
      </c>
      <c r="F320" s="141" t="s">
        <v>180</v>
      </c>
      <c r="G320" s="141" t="s">
        <v>938</v>
      </c>
      <c r="H320" s="142">
        <v>2809</v>
      </c>
      <c r="I320" s="140">
        <v>2</v>
      </c>
      <c r="J320" s="143">
        <f>อุดรธานี!F131</f>
        <v>120789.18</v>
      </c>
      <c r="K320" s="144">
        <f>อุดรธานี!AL131</f>
        <v>-204416.2</v>
      </c>
      <c r="L320" s="145">
        <f>อุดรธานี!AM131</f>
        <v>1120417.27</v>
      </c>
      <c r="M320" s="145">
        <f>อุดรธานี!AN131</f>
        <v>1299662.71</v>
      </c>
      <c r="N320" s="141"/>
      <c r="O320" s="141"/>
      <c r="P320" s="141"/>
      <c r="Q320" s="133">
        <f t="shared" si="27"/>
        <v>-179245.43999999994</v>
      </c>
      <c r="R320" s="134">
        <f t="shared" si="28"/>
        <v>398.86695265218941</v>
      </c>
    </row>
    <row r="321" spans="1:18" s="152" customFormat="1" x14ac:dyDescent="0.35">
      <c r="A321" s="146">
        <v>10</v>
      </c>
      <c r="B321" s="147" t="s">
        <v>64</v>
      </c>
      <c r="C321" s="147"/>
      <c r="D321" s="147"/>
      <c r="E321" s="147" t="s">
        <v>77</v>
      </c>
      <c r="F321" s="147"/>
      <c r="G321" s="147" t="s">
        <v>327</v>
      </c>
      <c r="H321" s="153">
        <f>SUM(H310:H320)</f>
        <v>37650</v>
      </c>
      <c r="I321" s="146"/>
      <c r="J321" s="149">
        <f>SUM(J310:J320)</f>
        <v>3631936.15</v>
      </c>
      <c r="K321" s="149">
        <f t="shared" ref="K321:M321" si="34">SUM(K310:K320)</f>
        <v>3291040.5100000002</v>
      </c>
      <c r="L321" s="149">
        <f t="shared" si="34"/>
        <v>16103616.729999999</v>
      </c>
      <c r="M321" s="149">
        <f t="shared" si="34"/>
        <v>16010168.870000001</v>
      </c>
      <c r="N321" s="147">
        <v>10</v>
      </c>
      <c r="O321" s="147">
        <v>10</v>
      </c>
      <c r="P321" s="147">
        <f>N321-O321</f>
        <v>0</v>
      </c>
      <c r="Q321" s="150">
        <f t="shared" si="27"/>
        <v>93447.859999997541</v>
      </c>
      <c r="R321" s="151">
        <f>L321/H321</f>
        <v>427.71890385126159</v>
      </c>
    </row>
    <row r="322" spans="1:18" x14ac:dyDescent="0.35">
      <c r="A322" s="140">
        <v>1</v>
      </c>
      <c r="B322" s="141" t="s">
        <v>64</v>
      </c>
      <c r="C322" s="141" t="s">
        <v>328</v>
      </c>
      <c r="D322" s="141" t="s">
        <v>158</v>
      </c>
      <c r="E322" s="141" t="s">
        <v>49</v>
      </c>
      <c r="F322" s="141" t="s">
        <v>329</v>
      </c>
      <c r="G322" s="141" t="s">
        <v>330</v>
      </c>
      <c r="H322" s="142"/>
      <c r="I322" s="140"/>
      <c r="J322" s="143"/>
      <c r="K322" s="144"/>
      <c r="L322" s="145"/>
      <c r="M322" s="145"/>
      <c r="N322" s="141"/>
      <c r="O322" s="141"/>
      <c r="P322" s="141"/>
    </row>
    <row r="323" spans="1:18" x14ac:dyDescent="0.35">
      <c r="A323" s="140">
        <v>2</v>
      </c>
      <c r="B323" s="141" t="s">
        <v>64</v>
      </c>
      <c r="C323" s="141" t="s">
        <v>328</v>
      </c>
      <c r="D323" s="141" t="s">
        <v>158</v>
      </c>
      <c r="E323" s="141" t="s">
        <v>49</v>
      </c>
      <c r="F323" s="141" t="s">
        <v>180</v>
      </c>
      <c r="G323" s="141" t="s">
        <v>939</v>
      </c>
      <c r="H323" s="142">
        <v>8788</v>
      </c>
      <c r="I323" s="140">
        <v>5</v>
      </c>
      <c r="J323" s="143">
        <f>อุดรธานี!F132</f>
        <v>156683.22</v>
      </c>
      <c r="K323" s="144">
        <f>อุดรธานี!AL132</f>
        <v>323359.91000000003</v>
      </c>
      <c r="L323" s="145">
        <f>อุดรธานี!AM132</f>
        <v>2337909.48</v>
      </c>
      <c r="M323" s="145">
        <f>อุดรธานี!AN132</f>
        <v>2280643.8699999996</v>
      </c>
      <c r="N323" s="141"/>
      <c r="O323" s="141"/>
      <c r="P323" s="141"/>
      <c r="Q323" s="133">
        <f t="shared" si="27"/>
        <v>57265.610000000335</v>
      </c>
      <c r="R323" s="134">
        <f t="shared" si="28"/>
        <v>266.03430587164314</v>
      </c>
    </row>
    <row r="324" spans="1:18" x14ac:dyDescent="0.35">
      <c r="A324" s="140">
        <v>3</v>
      </c>
      <c r="B324" s="141" t="s">
        <v>64</v>
      </c>
      <c r="C324" s="141" t="s">
        <v>328</v>
      </c>
      <c r="D324" s="141" t="s">
        <v>158</v>
      </c>
      <c r="E324" s="141" t="s">
        <v>49</v>
      </c>
      <c r="F324" s="141" t="s">
        <v>180</v>
      </c>
      <c r="G324" s="141" t="s">
        <v>940</v>
      </c>
      <c r="H324" s="142">
        <v>4890</v>
      </c>
      <c r="I324" s="140">
        <v>4</v>
      </c>
      <c r="J324" s="143">
        <f>อุดรธานี!F133</f>
        <v>353543.45</v>
      </c>
      <c r="K324" s="144">
        <f>อุดรธานี!AL133</f>
        <v>483805.14000000007</v>
      </c>
      <c r="L324" s="145">
        <f>อุดรธานี!AM133</f>
        <v>2432181.17</v>
      </c>
      <c r="M324" s="145">
        <f>อุดรธานี!AN133</f>
        <v>2452621.6100000003</v>
      </c>
      <c r="N324" s="141"/>
      <c r="O324" s="141"/>
      <c r="P324" s="141"/>
      <c r="Q324" s="133">
        <f t="shared" si="27"/>
        <v>-20440.44000000041</v>
      </c>
      <c r="R324" s="134">
        <f t="shared" si="28"/>
        <v>497.37856237218813</v>
      </c>
    </row>
    <row r="325" spans="1:18" x14ac:dyDescent="0.35">
      <c r="A325" s="140">
        <v>4</v>
      </c>
      <c r="B325" s="141" t="s">
        <v>64</v>
      </c>
      <c r="C325" s="141" t="s">
        <v>328</v>
      </c>
      <c r="D325" s="141" t="s">
        <v>158</v>
      </c>
      <c r="E325" s="141" t="s">
        <v>49</v>
      </c>
      <c r="F325" s="141" t="s">
        <v>180</v>
      </c>
      <c r="G325" s="141" t="s">
        <v>941</v>
      </c>
      <c r="H325" s="142">
        <v>8526</v>
      </c>
      <c r="I325" s="140">
        <v>5</v>
      </c>
      <c r="J325" s="143">
        <f>อุดรธานี!F134</f>
        <v>830674.02</v>
      </c>
      <c r="K325" s="144">
        <f>อุดรธานี!AL134</f>
        <v>1006914.4</v>
      </c>
      <c r="L325" s="145">
        <f>อุดรธานี!AM134</f>
        <v>4457882.03</v>
      </c>
      <c r="M325" s="145">
        <f>อุดรธานี!AN134</f>
        <v>2972406.4000000004</v>
      </c>
      <c r="N325" s="141"/>
      <c r="O325" s="141"/>
      <c r="P325" s="141"/>
      <c r="Q325" s="133">
        <f t="shared" si="27"/>
        <v>1485475.63</v>
      </c>
      <c r="R325" s="134">
        <f t="shared" si="28"/>
        <v>522.85738095238094</v>
      </c>
    </row>
    <row r="326" spans="1:18" x14ac:dyDescent="0.35">
      <c r="A326" s="140">
        <v>5</v>
      </c>
      <c r="B326" s="141" t="s">
        <v>64</v>
      </c>
      <c r="C326" s="141" t="s">
        <v>328</v>
      </c>
      <c r="D326" s="141" t="s">
        <v>158</v>
      </c>
      <c r="E326" s="141" t="s">
        <v>49</v>
      </c>
      <c r="F326" s="141" t="s">
        <v>180</v>
      </c>
      <c r="G326" s="141" t="s">
        <v>942</v>
      </c>
      <c r="H326" s="142">
        <v>6442</v>
      </c>
      <c r="I326" s="140">
        <v>5</v>
      </c>
      <c r="J326" s="143">
        <f>อุดรธานี!F135</f>
        <v>597914.51</v>
      </c>
      <c r="K326" s="144">
        <f>อุดรธานี!AL135</f>
        <v>708916.41</v>
      </c>
      <c r="L326" s="145">
        <f>อุดรธานี!AM135</f>
        <v>3034350.71</v>
      </c>
      <c r="M326" s="145">
        <f>อุดรธานี!AN135</f>
        <v>2014583.98</v>
      </c>
      <c r="N326" s="141"/>
      <c r="O326" s="141"/>
      <c r="P326" s="141"/>
      <c r="Q326" s="133">
        <f t="shared" ref="Q326:Q389" si="35">L326-M326</f>
        <v>1019766.73</v>
      </c>
      <c r="R326" s="134">
        <f t="shared" ref="R326:R389" si="36">L326/H326</f>
        <v>471.02618907171683</v>
      </c>
    </row>
    <row r="327" spans="1:18" x14ac:dyDescent="0.35">
      <c r="A327" s="140">
        <v>6</v>
      </c>
      <c r="B327" s="141" t="s">
        <v>64</v>
      </c>
      <c r="C327" s="141" t="s">
        <v>328</v>
      </c>
      <c r="D327" s="141" t="s">
        <v>158</v>
      </c>
      <c r="E327" s="141" t="s">
        <v>49</v>
      </c>
      <c r="F327" s="141" t="s">
        <v>180</v>
      </c>
      <c r="G327" s="141" t="s">
        <v>943</v>
      </c>
      <c r="H327" s="142">
        <v>3652</v>
      </c>
      <c r="I327" s="140">
        <v>3</v>
      </c>
      <c r="J327" s="143">
        <f>อุดรธานี!F136</f>
        <v>520683.46</v>
      </c>
      <c r="K327" s="144">
        <f>อุดรธานี!AL136</f>
        <v>589448.98999999987</v>
      </c>
      <c r="L327" s="145">
        <f>อุดรธานี!AM136</f>
        <v>1671918.0899999999</v>
      </c>
      <c r="M327" s="145">
        <f>อุดรธานี!AN136</f>
        <v>1722663.3099999998</v>
      </c>
      <c r="N327" s="141"/>
      <c r="O327" s="141"/>
      <c r="P327" s="141"/>
      <c r="Q327" s="133">
        <f t="shared" si="35"/>
        <v>-50745.219999999972</v>
      </c>
      <c r="R327" s="134">
        <f t="shared" si="36"/>
        <v>457.80889649507117</v>
      </c>
    </row>
    <row r="328" spans="1:18" x14ac:dyDescent="0.35">
      <c r="A328" s="140">
        <v>7</v>
      </c>
      <c r="B328" s="141" t="s">
        <v>64</v>
      </c>
      <c r="C328" s="141" t="s">
        <v>328</v>
      </c>
      <c r="D328" s="141" t="s">
        <v>158</v>
      </c>
      <c r="E328" s="141" t="s">
        <v>49</v>
      </c>
      <c r="F328" s="141" t="s">
        <v>180</v>
      </c>
      <c r="G328" s="141" t="s">
        <v>944</v>
      </c>
      <c r="H328" s="142">
        <v>7302</v>
      </c>
      <c r="I328" s="140">
        <v>5</v>
      </c>
      <c r="J328" s="143">
        <f>อุดรธานี!F137</f>
        <v>387173.2</v>
      </c>
      <c r="K328" s="144">
        <f>อุดรธานี!AL137</f>
        <v>753094.18</v>
      </c>
      <c r="L328" s="145">
        <f>อุดรธานี!AM137</f>
        <v>2672084.25</v>
      </c>
      <c r="M328" s="145">
        <f>อุดรธานี!AN137</f>
        <v>2421028.4900000002</v>
      </c>
      <c r="N328" s="141"/>
      <c r="O328" s="141"/>
      <c r="P328" s="141"/>
      <c r="Q328" s="133">
        <f t="shared" si="35"/>
        <v>251055.75999999978</v>
      </c>
      <c r="R328" s="134">
        <f t="shared" si="36"/>
        <v>365.93868118323746</v>
      </c>
    </row>
    <row r="329" spans="1:18" x14ac:dyDescent="0.35">
      <c r="A329" s="140">
        <v>8</v>
      </c>
      <c r="B329" s="141" t="s">
        <v>64</v>
      </c>
      <c r="C329" s="141" t="s">
        <v>328</v>
      </c>
      <c r="D329" s="141" t="s">
        <v>158</v>
      </c>
      <c r="E329" s="141" t="s">
        <v>49</v>
      </c>
      <c r="F329" s="141" t="s">
        <v>180</v>
      </c>
      <c r="G329" s="141" t="s">
        <v>945</v>
      </c>
      <c r="H329" s="142">
        <v>3122</v>
      </c>
      <c r="I329" s="140">
        <v>3</v>
      </c>
      <c r="J329" s="143">
        <f>อุดรธานี!F138</f>
        <v>501568.98</v>
      </c>
      <c r="K329" s="144">
        <f>อุดรธานี!AL138</f>
        <v>725967.7300000001</v>
      </c>
      <c r="L329" s="145">
        <f>อุดรธานี!AM138</f>
        <v>2397394.34</v>
      </c>
      <c r="M329" s="145">
        <f>อุดรธานี!AN138</f>
        <v>2373631.2799999998</v>
      </c>
      <c r="N329" s="141"/>
      <c r="O329" s="141"/>
      <c r="P329" s="141"/>
      <c r="Q329" s="133">
        <f t="shared" si="35"/>
        <v>23763.060000000056</v>
      </c>
      <c r="R329" s="134">
        <f t="shared" si="36"/>
        <v>767.90337604099932</v>
      </c>
    </row>
    <row r="330" spans="1:18" x14ac:dyDescent="0.35">
      <c r="A330" s="140">
        <v>9</v>
      </c>
      <c r="B330" s="141" t="s">
        <v>64</v>
      </c>
      <c r="C330" s="141" t="s">
        <v>328</v>
      </c>
      <c r="D330" s="141" t="s">
        <v>158</v>
      </c>
      <c r="E330" s="141" t="s">
        <v>49</v>
      </c>
      <c r="F330" s="141" t="s">
        <v>180</v>
      </c>
      <c r="G330" s="141" t="s">
        <v>946</v>
      </c>
      <c r="H330" s="142">
        <v>3540</v>
      </c>
      <c r="I330" s="140">
        <v>3</v>
      </c>
      <c r="J330" s="143">
        <f>อุดรธานี!F139</f>
        <v>198117.46</v>
      </c>
      <c r="K330" s="144">
        <f>อุดรธานี!AL139</f>
        <v>418557.44</v>
      </c>
      <c r="L330" s="145">
        <f>อุดรธานี!AM139</f>
        <v>2630279.56</v>
      </c>
      <c r="M330" s="145">
        <f>อุดรธานี!AN139</f>
        <v>2724617.4699999997</v>
      </c>
      <c r="N330" s="141"/>
      <c r="O330" s="141"/>
      <c r="P330" s="141"/>
      <c r="Q330" s="133">
        <f t="shared" si="35"/>
        <v>-94337.909999999683</v>
      </c>
      <c r="R330" s="134">
        <f t="shared" si="36"/>
        <v>743.0168248587571</v>
      </c>
    </row>
    <row r="331" spans="1:18" x14ac:dyDescent="0.35">
      <c r="A331" s="140">
        <v>10</v>
      </c>
      <c r="B331" s="141" t="s">
        <v>64</v>
      </c>
      <c r="C331" s="141" t="s">
        <v>328</v>
      </c>
      <c r="D331" s="141" t="s">
        <v>158</v>
      </c>
      <c r="E331" s="141" t="s">
        <v>49</v>
      </c>
      <c r="F331" s="141" t="s">
        <v>180</v>
      </c>
      <c r="G331" s="141" t="s">
        <v>947</v>
      </c>
      <c r="H331" s="142">
        <v>8043</v>
      </c>
      <c r="I331" s="140">
        <v>5</v>
      </c>
      <c r="J331" s="143">
        <f>อุดรธานี!F140</f>
        <v>383440.28</v>
      </c>
      <c r="K331" s="144">
        <f>อุดรธานี!AL140</f>
        <v>538955.67000000016</v>
      </c>
      <c r="L331" s="145">
        <f>อุดรธานี!AM140</f>
        <v>3370469.57</v>
      </c>
      <c r="M331" s="145">
        <f>อุดรธานี!AN140</f>
        <v>2720682.92</v>
      </c>
      <c r="N331" s="141"/>
      <c r="O331" s="141"/>
      <c r="P331" s="141"/>
      <c r="Q331" s="133">
        <f t="shared" si="35"/>
        <v>649786.64999999991</v>
      </c>
      <c r="R331" s="134">
        <f t="shared" si="36"/>
        <v>419.05626880517218</v>
      </c>
    </row>
    <row r="332" spans="1:18" x14ac:dyDescent="0.35">
      <c r="A332" s="140">
        <v>11</v>
      </c>
      <c r="B332" s="141" t="s">
        <v>64</v>
      </c>
      <c r="C332" s="141" t="s">
        <v>328</v>
      </c>
      <c r="D332" s="141" t="s">
        <v>158</v>
      </c>
      <c r="E332" s="141" t="s">
        <v>49</v>
      </c>
      <c r="F332" s="141" t="s">
        <v>180</v>
      </c>
      <c r="G332" s="141" t="s">
        <v>948</v>
      </c>
      <c r="H332" s="142">
        <v>4264</v>
      </c>
      <c r="I332" s="140">
        <v>3</v>
      </c>
      <c r="J332" s="143">
        <f>อุดรธานี!F141</f>
        <v>574503.15</v>
      </c>
      <c r="K332" s="144">
        <f>อุดรธานี!AL141</f>
        <v>637384.35000000009</v>
      </c>
      <c r="L332" s="145">
        <f>อุดรธานี!AM141</f>
        <v>2549493.19</v>
      </c>
      <c r="M332" s="145">
        <f>อุดรธานี!AN141</f>
        <v>2354488.0299999998</v>
      </c>
      <c r="N332" s="141"/>
      <c r="O332" s="141"/>
      <c r="P332" s="141"/>
      <c r="Q332" s="133">
        <f t="shared" si="35"/>
        <v>195005.16000000015</v>
      </c>
      <c r="R332" s="134">
        <f t="shared" si="36"/>
        <v>597.91116088180115</v>
      </c>
    </row>
    <row r="333" spans="1:18" x14ac:dyDescent="0.35">
      <c r="A333" s="140">
        <v>12</v>
      </c>
      <c r="B333" s="141" t="s">
        <v>64</v>
      </c>
      <c r="C333" s="141" t="s">
        <v>328</v>
      </c>
      <c r="D333" s="141" t="s">
        <v>158</v>
      </c>
      <c r="E333" s="141" t="s">
        <v>49</v>
      </c>
      <c r="F333" s="141" t="s">
        <v>180</v>
      </c>
      <c r="G333" s="141" t="s">
        <v>949</v>
      </c>
      <c r="H333" s="142">
        <v>4511</v>
      </c>
      <c r="I333" s="140">
        <v>4</v>
      </c>
      <c r="J333" s="143">
        <f>อุดรธานี!F142</f>
        <v>202268.55</v>
      </c>
      <c r="K333" s="144">
        <f>อุดรธานี!AL142</f>
        <v>265226.55999999994</v>
      </c>
      <c r="L333" s="145">
        <f>อุดรธานี!AM142</f>
        <v>2636522.3699999996</v>
      </c>
      <c r="M333" s="145">
        <f>อุดรธานี!AN142</f>
        <v>1843179.0699999998</v>
      </c>
      <c r="N333" s="141"/>
      <c r="O333" s="141"/>
      <c r="P333" s="141"/>
      <c r="Q333" s="133">
        <f t="shared" si="35"/>
        <v>793343.29999999981</v>
      </c>
      <c r="R333" s="134">
        <f t="shared" si="36"/>
        <v>584.46516736865431</v>
      </c>
    </row>
    <row r="334" spans="1:18" x14ac:dyDescent="0.35">
      <c r="A334" s="140">
        <v>13</v>
      </c>
      <c r="B334" s="141" t="s">
        <v>64</v>
      </c>
      <c r="C334" s="141" t="s">
        <v>328</v>
      </c>
      <c r="D334" s="141" t="s">
        <v>158</v>
      </c>
      <c r="E334" s="141" t="s">
        <v>49</v>
      </c>
      <c r="F334" s="141" t="s">
        <v>180</v>
      </c>
      <c r="G334" s="141" t="s">
        <v>950</v>
      </c>
      <c r="H334" s="142">
        <v>4153</v>
      </c>
      <c r="I334" s="140">
        <v>3</v>
      </c>
      <c r="J334" s="143">
        <f>อุดรธานี!F143</f>
        <v>433282.4</v>
      </c>
      <c r="K334" s="144">
        <f>อุดรธานี!AL143</f>
        <v>502823.02</v>
      </c>
      <c r="L334" s="145">
        <f>อุดรธานี!AM143</f>
        <v>2188519.73</v>
      </c>
      <c r="M334" s="145">
        <f>อุดรธานี!AN143</f>
        <v>2026348.9400000002</v>
      </c>
      <c r="N334" s="141"/>
      <c r="O334" s="141"/>
      <c r="P334" s="141"/>
      <c r="Q334" s="133">
        <f t="shared" si="35"/>
        <v>162170.7899999998</v>
      </c>
      <c r="R334" s="134">
        <f t="shared" si="36"/>
        <v>526.97320732000958</v>
      </c>
    </row>
    <row r="335" spans="1:18" x14ac:dyDescent="0.35">
      <c r="A335" s="140">
        <v>14</v>
      </c>
      <c r="B335" s="141" t="s">
        <v>64</v>
      </c>
      <c r="C335" s="141" t="s">
        <v>328</v>
      </c>
      <c r="D335" s="141" t="s">
        <v>158</v>
      </c>
      <c r="E335" s="141" t="s">
        <v>49</v>
      </c>
      <c r="F335" s="141" t="s">
        <v>180</v>
      </c>
      <c r="G335" s="141" t="s">
        <v>951</v>
      </c>
      <c r="H335" s="142">
        <v>2552</v>
      </c>
      <c r="I335" s="140">
        <v>2</v>
      </c>
      <c r="J335" s="143">
        <f>อุดรธานี!F144</f>
        <v>309136.34000000003</v>
      </c>
      <c r="K335" s="144">
        <f>อุดรธานี!AL144</f>
        <v>362304.63</v>
      </c>
      <c r="L335" s="145">
        <f>อุดรธานี!AM144</f>
        <v>1860484.37</v>
      </c>
      <c r="M335" s="145">
        <f>อุดรธานี!AN144</f>
        <v>1815790.3599999999</v>
      </c>
      <c r="N335" s="141"/>
      <c r="O335" s="141"/>
      <c r="P335" s="141"/>
      <c r="Q335" s="133">
        <f t="shared" si="35"/>
        <v>44694.010000000242</v>
      </c>
      <c r="R335" s="134">
        <f t="shared" si="36"/>
        <v>729.0299255485894</v>
      </c>
    </row>
    <row r="336" spans="1:18" x14ac:dyDescent="0.35">
      <c r="A336" s="140">
        <v>15</v>
      </c>
      <c r="B336" s="141" t="s">
        <v>64</v>
      </c>
      <c r="C336" s="141" t="s">
        <v>328</v>
      </c>
      <c r="D336" s="141" t="s">
        <v>158</v>
      </c>
      <c r="E336" s="141" t="s">
        <v>49</v>
      </c>
      <c r="F336" s="141" t="s">
        <v>180</v>
      </c>
      <c r="G336" s="141" t="s">
        <v>952</v>
      </c>
      <c r="H336" s="142">
        <v>5199</v>
      </c>
      <c r="I336" s="140">
        <v>4</v>
      </c>
      <c r="J336" s="143">
        <f>อุดรธานี!F145</f>
        <v>224031.88</v>
      </c>
      <c r="K336" s="144">
        <f>อุดรธานี!AL145</f>
        <v>505378.61</v>
      </c>
      <c r="L336" s="145">
        <f>อุดรธานี!AM145</f>
        <v>2979852.37</v>
      </c>
      <c r="M336" s="145">
        <f>อุดรธานี!AN145</f>
        <v>2739684.9</v>
      </c>
      <c r="N336" s="141"/>
      <c r="O336" s="141"/>
      <c r="P336" s="141"/>
      <c r="Q336" s="133">
        <f t="shared" si="35"/>
        <v>240167.4700000002</v>
      </c>
      <c r="R336" s="134">
        <f t="shared" si="36"/>
        <v>573.15875552990963</v>
      </c>
    </row>
    <row r="337" spans="1:18" x14ac:dyDescent="0.35">
      <c r="A337" s="140">
        <v>16</v>
      </c>
      <c r="B337" s="141" t="s">
        <v>64</v>
      </c>
      <c r="C337" s="141" t="s">
        <v>328</v>
      </c>
      <c r="D337" s="141" t="s">
        <v>158</v>
      </c>
      <c r="E337" s="141" t="s">
        <v>49</v>
      </c>
      <c r="F337" s="141" t="s">
        <v>180</v>
      </c>
      <c r="G337" s="141" t="s">
        <v>953</v>
      </c>
      <c r="H337" s="142">
        <v>7299</v>
      </c>
      <c r="I337" s="140">
        <v>5</v>
      </c>
      <c r="J337" s="143">
        <f>อุดรธานี!F146</f>
        <v>558904.23</v>
      </c>
      <c r="K337" s="144">
        <f>อุดรธานี!AL146</f>
        <v>807568.91</v>
      </c>
      <c r="L337" s="145">
        <f>อุดรธานี!AM146</f>
        <v>3228322.82</v>
      </c>
      <c r="M337" s="145">
        <f>อุดรธานี!AN146</f>
        <v>2391809.41</v>
      </c>
      <c r="N337" s="141"/>
      <c r="O337" s="141"/>
      <c r="P337" s="141"/>
      <c r="Q337" s="133">
        <f t="shared" si="35"/>
        <v>836513.40999999968</v>
      </c>
      <c r="R337" s="134">
        <f t="shared" si="36"/>
        <v>442.29659131387859</v>
      </c>
    </row>
    <row r="338" spans="1:18" s="152" customFormat="1" x14ac:dyDescent="0.35">
      <c r="A338" s="146">
        <v>11</v>
      </c>
      <c r="B338" s="147" t="s">
        <v>64</v>
      </c>
      <c r="C338" s="147"/>
      <c r="D338" s="147"/>
      <c r="E338" s="147" t="s">
        <v>77</v>
      </c>
      <c r="F338" s="147"/>
      <c r="G338" s="147" t="s">
        <v>331</v>
      </c>
      <c r="H338" s="153">
        <f>SUM(H322:H337)</f>
        <v>82283</v>
      </c>
      <c r="I338" s="146"/>
      <c r="J338" s="149">
        <f>SUM(J322:J337)</f>
        <v>6231925.1300000008</v>
      </c>
      <c r="K338" s="149">
        <f t="shared" ref="K338:M338" si="37">SUM(K322:K337)</f>
        <v>8629705.9500000011</v>
      </c>
      <c r="L338" s="149">
        <f t="shared" si="37"/>
        <v>40447664.049999997</v>
      </c>
      <c r="M338" s="149">
        <f t="shared" si="37"/>
        <v>34854180.039999999</v>
      </c>
      <c r="N338" s="147">
        <v>15</v>
      </c>
      <c r="O338" s="147">
        <v>15</v>
      </c>
      <c r="P338" s="147">
        <f>N338-O338</f>
        <v>0</v>
      </c>
      <c r="Q338" s="150">
        <f t="shared" si="35"/>
        <v>5593484.0099999979</v>
      </c>
      <c r="R338" s="151">
        <f>L338/H338</f>
        <v>491.56768773622736</v>
      </c>
    </row>
    <row r="339" spans="1:18" x14ac:dyDescent="0.35">
      <c r="A339" s="140">
        <v>1</v>
      </c>
      <c r="B339" s="141" t="s">
        <v>64</v>
      </c>
      <c r="C339" s="141" t="s">
        <v>332</v>
      </c>
      <c r="D339" s="141" t="s">
        <v>143</v>
      </c>
      <c r="E339" s="141" t="s">
        <v>50</v>
      </c>
      <c r="F339" s="141" t="s">
        <v>210</v>
      </c>
      <c r="G339" s="141" t="s">
        <v>333</v>
      </c>
      <c r="H339" s="142"/>
      <c r="I339" s="140"/>
      <c r="J339" s="143"/>
      <c r="K339" s="144"/>
      <c r="L339" s="145"/>
      <c r="M339" s="145"/>
      <c r="N339" s="141"/>
      <c r="O339" s="141"/>
      <c r="P339" s="141"/>
    </row>
    <row r="340" spans="1:18" x14ac:dyDescent="0.35">
      <c r="A340" s="140">
        <v>2</v>
      </c>
      <c r="B340" s="141" t="s">
        <v>64</v>
      </c>
      <c r="C340" s="141" t="s">
        <v>332</v>
      </c>
      <c r="D340" s="141" t="s">
        <v>143</v>
      </c>
      <c r="E340" s="141" t="s">
        <v>50</v>
      </c>
      <c r="F340" s="141" t="s">
        <v>180</v>
      </c>
      <c r="G340" s="141" t="s">
        <v>954</v>
      </c>
      <c r="H340" s="142">
        <v>3325</v>
      </c>
      <c r="I340" s="140">
        <v>3</v>
      </c>
      <c r="J340" s="143">
        <f>อุดรธานี!F147</f>
        <v>529306.75</v>
      </c>
      <c r="K340" s="144">
        <f>อุดรธานี!AL147</f>
        <v>1280599.01</v>
      </c>
      <c r="L340" s="145">
        <f>อุดรธานี!AM147</f>
        <v>2224375.52</v>
      </c>
      <c r="M340" s="145">
        <f>อุดรธานี!AN147</f>
        <v>1881586.39</v>
      </c>
      <c r="N340" s="141"/>
      <c r="O340" s="141"/>
      <c r="P340" s="141"/>
      <c r="Q340" s="133">
        <f t="shared" si="35"/>
        <v>342789.13000000012</v>
      </c>
      <c r="R340" s="134">
        <f t="shared" si="36"/>
        <v>668.98511879699254</v>
      </c>
    </row>
    <row r="341" spans="1:18" x14ac:dyDescent="0.35">
      <c r="A341" s="140">
        <v>3</v>
      </c>
      <c r="B341" s="141" t="s">
        <v>64</v>
      </c>
      <c r="C341" s="141" t="s">
        <v>332</v>
      </c>
      <c r="D341" s="141" t="s">
        <v>143</v>
      </c>
      <c r="E341" s="141" t="s">
        <v>50</v>
      </c>
      <c r="F341" s="141" t="s">
        <v>180</v>
      </c>
      <c r="G341" s="141" t="s">
        <v>955</v>
      </c>
      <c r="H341" s="142">
        <v>5397</v>
      </c>
      <c r="I341" s="140">
        <v>4</v>
      </c>
      <c r="J341" s="143">
        <f>อุดรธานี!F148</f>
        <v>1308719.26</v>
      </c>
      <c r="K341" s="144">
        <f>อุดรธานี!AL148</f>
        <v>1329827.5899999999</v>
      </c>
      <c r="L341" s="145">
        <f>อุดรธานี!AM148</f>
        <v>2782075.59</v>
      </c>
      <c r="M341" s="145">
        <f>อุดรธานี!AN148</f>
        <v>2282896.5299999998</v>
      </c>
      <c r="N341" s="141"/>
      <c r="O341" s="141"/>
      <c r="P341" s="141"/>
      <c r="Q341" s="133">
        <f t="shared" si="35"/>
        <v>499179.06000000006</v>
      </c>
      <c r="R341" s="134">
        <f t="shared" si="36"/>
        <v>515.48556420233456</v>
      </c>
    </row>
    <row r="342" spans="1:18" x14ac:dyDescent="0.35">
      <c r="A342" s="140">
        <v>4</v>
      </c>
      <c r="B342" s="141" t="s">
        <v>64</v>
      </c>
      <c r="C342" s="141" t="s">
        <v>332</v>
      </c>
      <c r="D342" s="141" t="s">
        <v>143</v>
      </c>
      <c r="E342" s="141" t="s">
        <v>50</v>
      </c>
      <c r="F342" s="141" t="s">
        <v>180</v>
      </c>
      <c r="G342" s="141" t="s">
        <v>956</v>
      </c>
      <c r="H342" s="142">
        <v>2048</v>
      </c>
      <c r="I342" s="140">
        <v>2</v>
      </c>
      <c r="J342" s="143">
        <f>อุดรธานี!F149</f>
        <v>712409.42</v>
      </c>
      <c r="K342" s="144">
        <f>อุดรธานี!AL149</f>
        <v>737018.9</v>
      </c>
      <c r="L342" s="145">
        <f>อุดรธานี!AM149</f>
        <v>2361058.14</v>
      </c>
      <c r="M342" s="145">
        <f>อุดรธานี!AN149</f>
        <v>2147948.7000000002</v>
      </c>
      <c r="N342" s="141"/>
      <c r="O342" s="141"/>
      <c r="P342" s="141"/>
      <c r="Q342" s="133">
        <f t="shared" si="35"/>
        <v>213109.43999999994</v>
      </c>
      <c r="R342" s="134">
        <f t="shared" si="36"/>
        <v>1152.8604199218751</v>
      </c>
    </row>
    <row r="343" spans="1:18" x14ac:dyDescent="0.35">
      <c r="A343" s="140">
        <v>5</v>
      </c>
      <c r="B343" s="141" t="s">
        <v>64</v>
      </c>
      <c r="C343" s="141" t="s">
        <v>332</v>
      </c>
      <c r="D343" s="141" t="s">
        <v>143</v>
      </c>
      <c r="E343" s="141" t="s">
        <v>50</v>
      </c>
      <c r="F343" s="141" t="s">
        <v>180</v>
      </c>
      <c r="G343" s="141" t="s">
        <v>957</v>
      </c>
      <c r="H343" s="142">
        <v>5559</v>
      </c>
      <c r="I343" s="140">
        <v>4</v>
      </c>
      <c r="J343" s="143">
        <f>อุดรธานี!F150</f>
        <v>664433.02</v>
      </c>
      <c r="K343" s="144">
        <f>อุดรธานี!AL150</f>
        <v>885705.83</v>
      </c>
      <c r="L343" s="145">
        <f>อุดรธานี!AM150</f>
        <v>2982546.0700000003</v>
      </c>
      <c r="M343" s="145">
        <f>อุดรธานี!AN150</f>
        <v>2924754.3000000003</v>
      </c>
      <c r="N343" s="141"/>
      <c r="O343" s="141"/>
      <c r="P343" s="141"/>
      <c r="Q343" s="133">
        <f t="shared" si="35"/>
        <v>57791.770000000019</v>
      </c>
      <c r="R343" s="134">
        <f t="shared" si="36"/>
        <v>536.52564669904666</v>
      </c>
    </row>
    <row r="344" spans="1:18" x14ac:dyDescent="0.35">
      <c r="A344" s="140">
        <v>6</v>
      </c>
      <c r="B344" s="141" t="s">
        <v>64</v>
      </c>
      <c r="C344" s="141" t="s">
        <v>332</v>
      </c>
      <c r="D344" s="141" t="s">
        <v>143</v>
      </c>
      <c r="E344" s="141" t="s">
        <v>50</v>
      </c>
      <c r="F344" s="141" t="s">
        <v>180</v>
      </c>
      <c r="G344" s="141" t="s">
        <v>958</v>
      </c>
      <c r="H344" s="142">
        <v>3394</v>
      </c>
      <c r="I344" s="140">
        <v>3</v>
      </c>
      <c r="J344" s="143">
        <f>อุดรธานี!F151</f>
        <v>776483.03</v>
      </c>
      <c r="K344" s="144">
        <f>อุดรธานี!AL151</f>
        <v>906671.34000000008</v>
      </c>
      <c r="L344" s="145">
        <f>อุดรธานี!AM151</f>
        <v>2990454.0700000003</v>
      </c>
      <c r="M344" s="145">
        <f>อุดรธานี!AN151</f>
        <v>2200656.4699999997</v>
      </c>
      <c r="N344" s="141"/>
      <c r="O344" s="141"/>
      <c r="P344" s="141"/>
      <c r="Q344" s="133">
        <f t="shared" si="35"/>
        <v>789797.60000000056</v>
      </c>
      <c r="R344" s="134">
        <f t="shared" si="36"/>
        <v>881.10019740718928</v>
      </c>
    </row>
    <row r="345" spans="1:18" x14ac:dyDescent="0.35">
      <c r="A345" s="140">
        <v>7</v>
      </c>
      <c r="B345" s="141" t="s">
        <v>64</v>
      </c>
      <c r="C345" s="141" t="s">
        <v>332</v>
      </c>
      <c r="D345" s="141" t="s">
        <v>143</v>
      </c>
      <c r="E345" s="141" t="s">
        <v>50</v>
      </c>
      <c r="F345" s="141" t="s">
        <v>180</v>
      </c>
      <c r="G345" s="141" t="s">
        <v>959</v>
      </c>
      <c r="H345" s="142">
        <v>4182</v>
      </c>
      <c r="I345" s="140">
        <v>3</v>
      </c>
      <c r="J345" s="143">
        <f>อุดรธานี!F152</f>
        <v>714341.22</v>
      </c>
      <c r="K345" s="144">
        <f>อุดรธานี!AL152</f>
        <v>747437.97</v>
      </c>
      <c r="L345" s="145">
        <f>อุดรธานี!AM152</f>
        <v>2598125.2699999996</v>
      </c>
      <c r="M345" s="145">
        <f>อุดรธานี!AN152</f>
        <v>2061913.5299999998</v>
      </c>
      <c r="N345" s="141"/>
      <c r="O345" s="141"/>
      <c r="P345" s="141"/>
      <c r="Q345" s="133">
        <f t="shared" si="35"/>
        <v>536211.73999999976</v>
      </c>
      <c r="R345" s="134">
        <f t="shared" si="36"/>
        <v>621.26381396461011</v>
      </c>
    </row>
    <row r="346" spans="1:18" x14ac:dyDescent="0.35">
      <c r="A346" s="140">
        <v>8</v>
      </c>
      <c r="B346" s="141" t="s">
        <v>64</v>
      </c>
      <c r="C346" s="141" t="s">
        <v>332</v>
      </c>
      <c r="D346" s="141" t="s">
        <v>143</v>
      </c>
      <c r="E346" s="141" t="s">
        <v>50</v>
      </c>
      <c r="F346" s="141" t="s">
        <v>180</v>
      </c>
      <c r="G346" s="141" t="s">
        <v>960</v>
      </c>
      <c r="H346" s="142">
        <v>4497</v>
      </c>
      <c r="I346" s="140">
        <v>3</v>
      </c>
      <c r="J346" s="143">
        <f>อุดรธานี!F153</f>
        <v>388553.62</v>
      </c>
      <c r="K346" s="144">
        <f>อุดรธานี!AL153</f>
        <v>817516.29</v>
      </c>
      <c r="L346" s="145">
        <f>อุดรธานี!AM153</f>
        <v>2625362.38</v>
      </c>
      <c r="M346" s="145">
        <f>อุดรธานี!AN153</f>
        <v>2528433.64</v>
      </c>
      <c r="N346" s="141"/>
      <c r="O346" s="141"/>
      <c r="P346" s="141"/>
      <c r="Q346" s="133">
        <f t="shared" si="35"/>
        <v>96928.739999999758</v>
      </c>
      <c r="R346" s="134">
        <f t="shared" si="36"/>
        <v>583.80306426506559</v>
      </c>
    </row>
    <row r="347" spans="1:18" x14ac:dyDescent="0.35">
      <c r="A347" s="140">
        <v>9</v>
      </c>
      <c r="B347" s="141" t="s">
        <v>64</v>
      </c>
      <c r="C347" s="141" t="s">
        <v>332</v>
      </c>
      <c r="D347" s="141" t="s">
        <v>143</v>
      </c>
      <c r="E347" s="141" t="s">
        <v>50</v>
      </c>
      <c r="F347" s="141" t="s">
        <v>180</v>
      </c>
      <c r="G347" s="141" t="s">
        <v>961</v>
      </c>
      <c r="H347" s="142">
        <v>4239</v>
      </c>
      <c r="I347" s="140">
        <v>3</v>
      </c>
      <c r="J347" s="143">
        <f>อุดรธานี!F154</f>
        <v>403045.09</v>
      </c>
      <c r="K347" s="144">
        <f>อุดรธานี!AL154</f>
        <v>420531.08</v>
      </c>
      <c r="L347" s="145">
        <f>อุดรธานี!AM154</f>
        <v>1597067.73</v>
      </c>
      <c r="M347" s="145">
        <f>อุดรธานี!AN154</f>
        <v>1496274.96</v>
      </c>
      <c r="N347" s="141"/>
      <c r="O347" s="141"/>
      <c r="P347" s="141"/>
      <c r="Q347" s="133">
        <f t="shared" si="35"/>
        <v>100792.77000000002</v>
      </c>
      <c r="R347" s="134">
        <f t="shared" si="36"/>
        <v>376.75577494692146</v>
      </c>
    </row>
    <row r="348" spans="1:18" x14ac:dyDescent="0.35">
      <c r="A348" s="140">
        <v>10</v>
      </c>
      <c r="B348" s="141" t="s">
        <v>64</v>
      </c>
      <c r="C348" s="141" t="s">
        <v>332</v>
      </c>
      <c r="D348" s="141" t="s">
        <v>143</v>
      </c>
      <c r="E348" s="141" t="s">
        <v>50</v>
      </c>
      <c r="F348" s="141" t="s">
        <v>180</v>
      </c>
      <c r="G348" s="141" t="s">
        <v>962</v>
      </c>
      <c r="H348" s="142">
        <v>3891</v>
      </c>
      <c r="I348" s="140">
        <v>3</v>
      </c>
      <c r="J348" s="143">
        <f>อุดรธานี!F155</f>
        <v>182999.48</v>
      </c>
      <c r="K348" s="144">
        <f>อุดรธานี!AL155</f>
        <v>237286.13</v>
      </c>
      <c r="L348" s="145">
        <f>อุดรธานี!AM155</f>
        <v>2620113.08</v>
      </c>
      <c r="M348" s="145">
        <f>อุดรธานี!AN155</f>
        <v>2686437.4200000004</v>
      </c>
      <c r="N348" s="141"/>
      <c r="O348" s="141"/>
      <c r="P348" s="141"/>
      <c r="Q348" s="133">
        <f t="shared" si="35"/>
        <v>-66324.340000000317</v>
      </c>
      <c r="R348" s="134">
        <f t="shared" si="36"/>
        <v>673.37781547160114</v>
      </c>
    </row>
    <row r="349" spans="1:18" x14ac:dyDescent="0.35">
      <c r="A349" s="140">
        <v>11</v>
      </c>
      <c r="B349" s="141" t="s">
        <v>64</v>
      </c>
      <c r="C349" s="141" t="s">
        <v>332</v>
      </c>
      <c r="D349" s="141" t="s">
        <v>143</v>
      </c>
      <c r="E349" s="141" t="s">
        <v>50</v>
      </c>
      <c r="F349" s="141" t="s">
        <v>180</v>
      </c>
      <c r="G349" s="141" t="s">
        <v>963</v>
      </c>
      <c r="H349" s="142">
        <v>3687</v>
      </c>
      <c r="I349" s="140">
        <v>3</v>
      </c>
      <c r="J349" s="143">
        <f>อุดรธานี!F156</f>
        <v>445010.56</v>
      </c>
      <c r="K349" s="144">
        <f>อุดรธานี!AL156</f>
        <v>567268.2699999999</v>
      </c>
      <c r="L349" s="145">
        <f>อุดรธานี!AM156</f>
        <v>1632943.38</v>
      </c>
      <c r="M349" s="145">
        <f>อุดรธานี!AN156</f>
        <v>1646249.82</v>
      </c>
      <c r="N349" s="141"/>
      <c r="O349" s="141"/>
      <c r="P349" s="141"/>
      <c r="Q349" s="133">
        <f t="shared" si="35"/>
        <v>-13306.440000000177</v>
      </c>
      <c r="R349" s="134">
        <f t="shared" si="36"/>
        <v>442.89215622457277</v>
      </c>
    </row>
    <row r="350" spans="1:18" x14ac:dyDescent="0.35">
      <c r="A350" s="140">
        <v>12</v>
      </c>
      <c r="B350" s="141" t="s">
        <v>64</v>
      </c>
      <c r="C350" s="141" t="s">
        <v>332</v>
      </c>
      <c r="D350" s="141" t="s">
        <v>143</v>
      </c>
      <c r="E350" s="141" t="s">
        <v>50</v>
      </c>
      <c r="F350" s="141" t="s">
        <v>180</v>
      </c>
      <c r="G350" s="141" t="s">
        <v>964</v>
      </c>
      <c r="H350" s="142">
        <v>7013</v>
      </c>
      <c r="I350" s="140">
        <v>5</v>
      </c>
      <c r="J350" s="143">
        <f>อุดรธานี!F157</f>
        <v>720739.58</v>
      </c>
      <c r="K350" s="144">
        <f>อุดรธานี!AL157</f>
        <v>1106283.3500000001</v>
      </c>
      <c r="L350" s="145">
        <f>อุดรธานี!AM157</f>
        <v>3938198.51</v>
      </c>
      <c r="M350" s="145">
        <f>อุดรธานี!AN157</f>
        <v>2730637.84</v>
      </c>
      <c r="N350" s="141"/>
      <c r="O350" s="141"/>
      <c r="P350" s="141"/>
      <c r="Q350" s="133">
        <f t="shared" si="35"/>
        <v>1207560.67</v>
      </c>
      <c r="R350" s="134">
        <f t="shared" si="36"/>
        <v>561.55689576500777</v>
      </c>
    </row>
    <row r="351" spans="1:18" x14ac:dyDescent="0.35">
      <c r="A351" s="140">
        <v>13</v>
      </c>
      <c r="B351" s="141" t="s">
        <v>64</v>
      </c>
      <c r="C351" s="141" t="s">
        <v>332</v>
      </c>
      <c r="D351" s="141" t="s">
        <v>143</v>
      </c>
      <c r="E351" s="141" t="s">
        <v>50</v>
      </c>
      <c r="F351" s="141" t="s">
        <v>180</v>
      </c>
      <c r="G351" s="141" t="s">
        <v>965</v>
      </c>
      <c r="H351" s="142">
        <v>4588</v>
      </c>
      <c r="I351" s="140">
        <v>4</v>
      </c>
      <c r="J351" s="143">
        <f>อุดรธานี!F158</f>
        <v>468433.71</v>
      </c>
      <c r="K351" s="144">
        <f>อุดรธานี!AL158</f>
        <v>453380.47000000003</v>
      </c>
      <c r="L351" s="145">
        <f>อุดรธานี!AM158</f>
        <v>2364321.6800000002</v>
      </c>
      <c r="M351" s="145">
        <f>อุดรธานี!AN158</f>
        <v>2302276.9699999997</v>
      </c>
      <c r="N351" s="141"/>
      <c r="O351" s="141"/>
      <c r="P351" s="141"/>
      <c r="Q351" s="133">
        <f t="shared" si="35"/>
        <v>62044.710000000428</v>
      </c>
      <c r="R351" s="134">
        <f t="shared" si="36"/>
        <v>515.32730601569313</v>
      </c>
    </row>
    <row r="352" spans="1:18" x14ac:dyDescent="0.35">
      <c r="A352" s="140">
        <v>14</v>
      </c>
      <c r="B352" s="141" t="s">
        <v>64</v>
      </c>
      <c r="C352" s="141" t="s">
        <v>332</v>
      </c>
      <c r="D352" s="141" t="s">
        <v>143</v>
      </c>
      <c r="E352" s="141" t="s">
        <v>50</v>
      </c>
      <c r="F352" s="141" t="s">
        <v>180</v>
      </c>
      <c r="G352" s="141" t="s">
        <v>966</v>
      </c>
      <c r="H352" s="142">
        <v>2353</v>
      </c>
      <c r="I352" s="140">
        <v>2</v>
      </c>
      <c r="J352" s="143">
        <f>อุดรธานี!F159</f>
        <v>410871.25</v>
      </c>
      <c r="K352" s="144">
        <f>อุดรธานี!AL159</f>
        <v>770987.32000000007</v>
      </c>
      <c r="L352" s="145">
        <f>อุดรธานี!AM159</f>
        <v>2049386.21</v>
      </c>
      <c r="M352" s="145">
        <f>อุดรธานี!AN159</f>
        <v>1718705.8599999999</v>
      </c>
      <c r="N352" s="141"/>
      <c r="O352" s="141"/>
      <c r="P352" s="141"/>
      <c r="Q352" s="133">
        <f t="shared" si="35"/>
        <v>330680.35000000009</v>
      </c>
      <c r="R352" s="134">
        <f t="shared" si="36"/>
        <v>870.96736506587331</v>
      </c>
    </row>
    <row r="353" spans="1:18" x14ac:dyDescent="0.35">
      <c r="A353" s="140">
        <v>15</v>
      </c>
      <c r="B353" s="141" t="s">
        <v>64</v>
      </c>
      <c r="C353" s="141" t="s">
        <v>332</v>
      </c>
      <c r="D353" s="141" t="s">
        <v>143</v>
      </c>
      <c r="E353" s="141" t="s">
        <v>50</v>
      </c>
      <c r="F353" s="141" t="s">
        <v>180</v>
      </c>
      <c r="G353" s="141" t="s">
        <v>967</v>
      </c>
      <c r="H353" s="142">
        <v>3206</v>
      </c>
      <c r="I353" s="140">
        <v>3</v>
      </c>
      <c r="J353" s="143">
        <f>อุดรธานี!F160</f>
        <v>424100.33</v>
      </c>
      <c r="K353" s="144">
        <f>อุดรธานี!AL160</f>
        <v>615748.97000000009</v>
      </c>
      <c r="L353" s="145">
        <f>อุดรธานี!AM160</f>
        <v>1872484.09</v>
      </c>
      <c r="M353" s="145">
        <f>อุดรธานี!AN160</f>
        <v>1641843.7200000002</v>
      </c>
      <c r="N353" s="141"/>
      <c r="O353" s="141"/>
      <c r="P353" s="141"/>
      <c r="Q353" s="133">
        <f t="shared" si="35"/>
        <v>230640.36999999988</v>
      </c>
      <c r="R353" s="134">
        <f t="shared" si="36"/>
        <v>584.05617280099818</v>
      </c>
    </row>
    <row r="354" spans="1:18" x14ac:dyDescent="0.35">
      <c r="A354" s="140">
        <v>16</v>
      </c>
      <c r="B354" s="141" t="s">
        <v>64</v>
      </c>
      <c r="C354" s="141" t="s">
        <v>332</v>
      </c>
      <c r="D354" s="141" t="s">
        <v>143</v>
      </c>
      <c r="E354" s="141" t="s">
        <v>50</v>
      </c>
      <c r="F354" s="141" t="s">
        <v>180</v>
      </c>
      <c r="G354" s="141" t="s">
        <v>968</v>
      </c>
      <c r="H354" s="142">
        <v>2498</v>
      </c>
      <c r="I354" s="140">
        <v>2</v>
      </c>
      <c r="J354" s="143">
        <f>อุดรธานี!F161</f>
        <v>760499.49</v>
      </c>
      <c r="K354" s="144">
        <f>อุดรธานี!AL161</f>
        <v>648164.64999999991</v>
      </c>
      <c r="L354" s="145">
        <f>อุดรธานี!AM161</f>
        <v>2177058.41</v>
      </c>
      <c r="M354" s="145">
        <f>อุดรธานี!AN161</f>
        <v>2157096.66</v>
      </c>
      <c r="N354" s="141"/>
      <c r="O354" s="141"/>
      <c r="P354" s="141"/>
      <c r="Q354" s="133">
        <f t="shared" si="35"/>
        <v>19961.75</v>
      </c>
      <c r="R354" s="134">
        <f t="shared" si="36"/>
        <v>871.52058046437151</v>
      </c>
    </row>
    <row r="355" spans="1:18" x14ac:dyDescent="0.35">
      <c r="A355" s="140">
        <v>17</v>
      </c>
      <c r="B355" s="141" t="s">
        <v>64</v>
      </c>
      <c r="C355" s="141" t="s">
        <v>332</v>
      </c>
      <c r="D355" s="141" t="s">
        <v>143</v>
      </c>
      <c r="E355" s="141" t="s">
        <v>50</v>
      </c>
      <c r="F355" s="141" t="s">
        <v>180</v>
      </c>
      <c r="G355" s="141" t="s">
        <v>969</v>
      </c>
      <c r="H355" s="142">
        <v>4052</v>
      </c>
      <c r="I355" s="140">
        <v>3</v>
      </c>
      <c r="J355" s="143">
        <f>อุดรธานี!F162</f>
        <v>477593.52</v>
      </c>
      <c r="K355" s="144">
        <f>อุดรธานี!AL162</f>
        <v>465984.15</v>
      </c>
      <c r="L355" s="145">
        <f>อุดรธานี!AM162</f>
        <v>2200101.15</v>
      </c>
      <c r="M355" s="145">
        <f>อุดรธานี!AN162</f>
        <v>2011364.95</v>
      </c>
      <c r="N355" s="141"/>
      <c r="O355" s="141"/>
      <c r="P355" s="141"/>
      <c r="Q355" s="133">
        <f t="shared" si="35"/>
        <v>188736.19999999995</v>
      </c>
      <c r="R355" s="134">
        <f t="shared" si="36"/>
        <v>542.9667201382033</v>
      </c>
    </row>
    <row r="356" spans="1:18" x14ac:dyDescent="0.35">
      <c r="A356" s="140">
        <v>18</v>
      </c>
      <c r="B356" s="141" t="s">
        <v>64</v>
      </c>
      <c r="C356" s="141" t="s">
        <v>332</v>
      </c>
      <c r="D356" s="141" t="s">
        <v>143</v>
      </c>
      <c r="E356" s="141" t="s">
        <v>50</v>
      </c>
      <c r="F356" s="141" t="s">
        <v>180</v>
      </c>
      <c r="G356" s="141" t="s">
        <v>970</v>
      </c>
      <c r="H356" s="142">
        <v>2478</v>
      </c>
      <c r="I356" s="140">
        <v>2</v>
      </c>
      <c r="J356" s="143">
        <f>อุดรธานี!F163</f>
        <v>188578.29</v>
      </c>
      <c r="K356" s="144">
        <f>อุดรธานี!AL163</f>
        <v>148019.42000000001</v>
      </c>
      <c r="L356" s="145">
        <f>อุดรธานี!AM163</f>
        <v>1781479.53</v>
      </c>
      <c r="M356" s="145">
        <f>อุดรธานี!AN163</f>
        <v>1874406.48</v>
      </c>
      <c r="N356" s="141"/>
      <c r="O356" s="141"/>
      <c r="P356" s="141"/>
      <c r="Q356" s="133">
        <f t="shared" si="35"/>
        <v>-92926.949999999953</v>
      </c>
      <c r="R356" s="134">
        <f t="shared" si="36"/>
        <v>718.91829297820823</v>
      </c>
    </row>
    <row r="357" spans="1:18" x14ac:dyDescent="0.35">
      <c r="A357" s="140">
        <v>19</v>
      </c>
      <c r="B357" s="141" t="s">
        <v>64</v>
      </c>
      <c r="C357" s="141" t="s">
        <v>334</v>
      </c>
      <c r="D357" s="141" t="s">
        <v>143</v>
      </c>
      <c r="E357" s="141" t="s">
        <v>50</v>
      </c>
      <c r="F357" s="141" t="s">
        <v>180</v>
      </c>
      <c r="G357" s="141" t="s">
        <v>971</v>
      </c>
      <c r="H357" s="142">
        <v>2353</v>
      </c>
      <c r="I357" s="140">
        <v>2</v>
      </c>
      <c r="J357" s="143">
        <f>อุดรธานี!F164</f>
        <v>622563.69999999995</v>
      </c>
      <c r="K357" s="144">
        <f>อุดรธานี!AL164</f>
        <v>656172.98999999987</v>
      </c>
      <c r="L357" s="145">
        <f>อุดรธานี!AM164</f>
        <v>1997956.8699999999</v>
      </c>
      <c r="M357" s="145">
        <f>อุดรธานี!AN164</f>
        <v>2150306.84</v>
      </c>
      <c r="N357" s="141"/>
      <c r="O357" s="141"/>
      <c r="P357" s="141"/>
      <c r="Q357" s="133">
        <f t="shared" si="35"/>
        <v>-152349.96999999997</v>
      </c>
      <c r="R357" s="134">
        <f t="shared" si="36"/>
        <v>849.11044198895024</v>
      </c>
    </row>
    <row r="358" spans="1:18" x14ac:dyDescent="0.35">
      <c r="A358" s="140">
        <v>20</v>
      </c>
      <c r="B358" s="141" t="s">
        <v>64</v>
      </c>
      <c r="C358" s="141" t="s">
        <v>335</v>
      </c>
      <c r="D358" s="141" t="s">
        <v>143</v>
      </c>
      <c r="E358" s="141" t="s">
        <v>50</v>
      </c>
      <c r="F358" s="141" t="s">
        <v>180</v>
      </c>
      <c r="G358" s="141" t="s">
        <v>972</v>
      </c>
      <c r="H358" s="142">
        <v>5363</v>
      </c>
      <c r="I358" s="140">
        <v>4</v>
      </c>
      <c r="J358" s="143">
        <f>อุดรธานี!F165</f>
        <v>1138614.8999999999</v>
      </c>
      <c r="K358" s="144">
        <f>อุดรธานี!AL165</f>
        <v>988949.89999999979</v>
      </c>
      <c r="L358" s="145">
        <f>อุดรธานี!AM165</f>
        <v>2989881.0599999996</v>
      </c>
      <c r="M358" s="145">
        <f>อุดรธานี!AN165</f>
        <v>2507057.31</v>
      </c>
      <c r="N358" s="141"/>
      <c r="O358" s="141"/>
      <c r="P358" s="141"/>
      <c r="Q358" s="133">
        <f t="shared" si="35"/>
        <v>482823.74999999953</v>
      </c>
      <c r="R358" s="134">
        <f t="shared" si="36"/>
        <v>557.5015961215737</v>
      </c>
    </row>
    <row r="359" spans="1:18" x14ac:dyDescent="0.35">
      <c r="A359" s="140">
        <v>21</v>
      </c>
      <c r="B359" s="141" t="s">
        <v>64</v>
      </c>
      <c r="C359" s="141" t="s">
        <v>336</v>
      </c>
      <c r="D359" s="141" t="s">
        <v>143</v>
      </c>
      <c r="E359" s="141" t="s">
        <v>50</v>
      </c>
      <c r="F359" s="141" t="s">
        <v>180</v>
      </c>
      <c r="G359" s="141" t="s">
        <v>973</v>
      </c>
      <c r="H359" s="142">
        <v>2121</v>
      </c>
      <c r="I359" s="140">
        <v>2</v>
      </c>
      <c r="J359" s="143">
        <f>อุดรธานี!F166</f>
        <v>648139.18000000005</v>
      </c>
      <c r="K359" s="144">
        <f>อุดรธานี!AL166</f>
        <v>893661.55</v>
      </c>
      <c r="L359" s="145">
        <f>อุดรธานี!AM166</f>
        <v>1970855.87</v>
      </c>
      <c r="M359" s="145">
        <f>อุดรธานี!AN166</f>
        <v>1405921.07</v>
      </c>
      <c r="N359" s="141"/>
      <c r="O359" s="141"/>
      <c r="P359" s="141"/>
      <c r="Q359" s="133">
        <f t="shared" si="35"/>
        <v>564934.80000000005</v>
      </c>
      <c r="R359" s="134">
        <f t="shared" si="36"/>
        <v>929.2106883545498</v>
      </c>
    </row>
    <row r="360" spans="1:18" s="152" customFormat="1" x14ac:dyDescent="0.35">
      <c r="A360" s="146">
        <v>12</v>
      </c>
      <c r="B360" s="147" t="s">
        <v>64</v>
      </c>
      <c r="C360" s="147"/>
      <c r="D360" s="147"/>
      <c r="E360" s="147" t="s">
        <v>77</v>
      </c>
      <c r="F360" s="147"/>
      <c r="G360" s="147" t="s">
        <v>337</v>
      </c>
      <c r="H360" s="153">
        <f>SUM(H339:H359)</f>
        <v>76244</v>
      </c>
      <c r="I360" s="146"/>
      <c r="J360" s="149">
        <f>SUM(J339:J359)</f>
        <v>11985435.399999999</v>
      </c>
      <c r="K360" s="149">
        <f t="shared" ref="K360:M360" si="38">SUM(K339:K359)</f>
        <v>14677215.180000002</v>
      </c>
      <c r="L360" s="149">
        <f t="shared" si="38"/>
        <v>47755844.610000007</v>
      </c>
      <c r="M360" s="149">
        <f t="shared" si="38"/>
        <v>42356769.460000001</v>
      </c>
      <c r="N360" s="147">
        <v>20</v>
      </c>
      <c r="O360" s="147">
        <v>20</v>
      </c>
      <c r="P360" s="147">
        <f>N360-O360</f>
        <v>0</v>
      </c>
      <c r="Q360" s="150">
        <f t="shared" si="35"/>
        <v>5399075.150000006</v>
      </c>
      <c r="R360" s="151">
        <f>L360/H360</f>
        <v>626.35544580557166</v>
      </c>
    </row>
    <row r="361" spans="1:18" x14ac:dyDescent="0.35">
      <c r="A361" s="140">
        <v>1</v>
      </c>
      <c r="B361" s="141" t="s">
        <v>64</v>
      </c>
      <c r="C361" s="141" t="s">
        <v>334</v>
      </c>
      <c r="D361" s="141" t="s">
        <v>146</v>
      </c>
      <c r="E361" s="141" t="s">
        <v>51</v>
      </c>
      <c r="F361" s="141" t="s">
        <v>210</v>
      </c>
      <c r="G361" s="141" t="s">
        <v>338</v>
      </c>
      <c r="H361" s="142"/>
      <c r="I361" s="140"/>
      <c r="J361" s="143"/>
      <c r="K361" s="144"/>
      <c r="L361" s="145"/>
      <c r="M361" s="145"/>
      <c r="N361" s="141"/>
      <c r="O361" s="141"/>
      <c r="P361" s="141"/>
    </row>
    <row r="362" spans="1:18" x14ac:dyDescent="0.35">
      <c r="A362" s="140">
        <v>2</v>
      </c>
      <c r="B362" s="141" t="s">
        <v>64</v>
      </c>
      <c r="C362" s="141" t="s">
        <v>334</v>
      </c>
      <c r="D362" s="141" t="s">
        <v>146</v>
      </c>
      <c r="E362" s="141" t="s">
        <v>51</v>
      </c>
      <c r="F362" s="141" t="s">
        <v>180</v>
      </c>
      <c r="G362" s="141" t="s">
        <v>974</v>
      </c>
      <c r="H362" s="142">
        <v>5006</v>
      </c>
      <c r="I362" s="140">
        <v>4</v>
      </c>
      <c r="J362" s="143">
        <f>อุดรธานี!F167</f>
        <v>840564.73</v>
      </c>
      <c r="K362" s="144">
        <f>อุดรธานี!AL167</f>
        <v>1151870.6200000001</v>
      </c>
      <c r="L362" s="145">
        <f>อุดรธานี!AM167</f>
        <v>2398205.2999999998</v>
      </c>
      <c r="M362" s="145">
        <f>อุดรธานี!AN167</f>
        <v>2017435.9</v>
      </c>
      <c r="N362" s="141"/>
      <c r="O362" s="141"/>
      <c r="P362" s="141"/>
      <c r="Q362" s="133">
        <f t="shared" si="35"/>
        <v>380769.39999999991</v>
      </c>
      <c r="R362" s="134">
        <f t="shared" si="36"/>
        <v>479.06618058330002</v>
      </c>
    </row>
    <row r="363" spans="1:18" x14ac:dyDescent="0.35">
      <c r="A363" s="140">
        <v>3</v>
      </c>
      <c r="B363" s="141" t="s">
        <v>64</v>
      </c>
      <c r="C363" s="141" t="s">
        <v>334</v>
      </c>
      <c r="D363" s="141" t="s">
        <v>146</v>
      </c>
      <c r="E363" s="141" t="s">
        <v>51</v>
      </c>
      <c r="F363" s="141" t="s">
        <v>180</v>
      </c>
      <c r="G363" s="141" t="s">
        <v>975</v>
      </c>
      <c r="H363" s="142">
        <v>2343</v>
      </c>
      <c r="I363" s="140">
        <v>2</v>
      </c>
      <c r="J363" s="143">
        <f>อุดรธานี!F168</f>
        <v>380689.15</v>
      </c>
      <c r="K363" s="144">
        <f>อุดรธานี!AL168</f>
        <v>384938.95</v>
      </c>
      <c r="L363" s="145">
        <f>อุดรธานี!AM168</f>
        <v>2054397.5899999999</v>
      </c>
      <c r="M363" s="145">
        <f>อุดรธานี!AN168</f>
        <v>2045312.28</v>
      </c>
      <c r="N363" s="141"/>
      <c r="O363" s="141"/>
      <c r="P363" s="141"/>
      <c r="Q363" s="133">
        <f t="shared" si="35"/>
        <v>9085.309999999823</v>
      </c>
      <c r="R363" s="134">
        <f t="shared" si="36"/>
        <v>876.82355527102004</v>
      </c>
    </row>
    <row r="364" spans="1:18" x14ac:dyDescent="0.35">
      <c r="A364" s="140">
        <v>4</v>
      </c>
      <c r="B364" s="141" t="s">
        <v>64</v>
      </c>
      <c r="C364" s="141" t="s">
        <v>334</v>
      </c>
      <c r="D364" s="141" t="s">
        <v>146</v>
      </c>
      <c r="E364" s="141" t="s">
        <v>51</v>
      </c>
      <c r="F364" s="141" t="s">
        <v>180</v>
      </c>
      <c r="G364" s="141" t="s">
        <v>976</v>
      </c>
      <c r="H364" s="142">
        <v>2524</v>
      </c>
      <c r="I364" s="140">
        <v>2</v>
      </c>
      <c r="J364" s="143">
        <f>อุดรธานี!F169</f>
        <v>273481.28999999998</v>
      </c>
      <c r="K364" s="144">
        <f>อุดรธานี!AL169</f>
        <v>434490.88999999996</v>
      </c>
      <c r="L364" s="145">
        <f>อุดรธานี!AM169</f>
        <v>1896755.4499999997</v>
      </c>
      <c r="M364" s="145">
        <f>อุดรธานี!AN169</f>
        <v>1920299.58</v>
      </c>
      <c r="N364" s="141"/>
      <c r="O364" s="141"/>
      <c r="P364" s="141"/>
      <c r="Q364" s="133">
        <f t="shared" si="35"/>
        <v>-23544.130000000354</v>
      </c>
      <c r="R364" s="134">
        <f t="shared" si="36"/>
        <v>751.48789619651336</v>
      </c>
    </row>
    <row r="365" spans="1:18" x14ac:dyDescent="0.35">
      <c r="A365" s="140">
        <v>5</v>
      </c>
      <c r="B365" s="141" t="s">
        <v>64</v>
      </c>
      <c r="C365" s="141" t="s">
        <v>334</v>
      </c>
      <c r="D365" s="141" t="s">
        <v>146</v>
      </c>
      <c r="E365" s="141" t="s">
        <v>51</v>
      </c>
      <c r="F365" s="141" t="s">
        <v>180</v>
      </c>
      <c r="G365" s="141" t="s">
        <v>977</v>
      </c>
      <c r="H365" s="142">
        <v>6272</v>
      </c>
      <c r="I365" s="140">
        <v>5</v>
      </c>
      <c r="J365" s="143">
        <f>อุดรธานี!F170</f>
        <v>1352906.36</v>
      </c>
      <c r="K365" s="144">
        <f>อุดรธานี!AL170</f>
        <v>1514293.93</v>
      </c>
      <c r="L365" s="145">
        <f>อุดรธานี!AM170</f>
        <v>3021948.69</v>
      </c>
      <c r="M365" s="145">
        <f>อุดรธานี!AN170</f>
        <v>2418428.73</v>
      </c>
      <c r="N365" s="141"/>
      <c r="O365" s="141"/>
      <c r="P365" s="141"/>
      <c r="Q365" s="133">
        <f t="shared" si="35"/>
        <v>603519.96</v>
      </c>
      <c r="R365" s="134">
        <f t="shared" si="36"/>
        <v>481.81579878826528</v>
      </c>
    </row>
    <row r="366" spans="1:18" x14ac:dyDescent="0.35">
      <c r="A366" s="140">
        <v>6</v>
      </c>
      <c r="B366" s="141" t="s">
        <v>64</v>
      </c>
      <c r="C366" s="141" t="s">
        <v>334</v>
      </c>
      <c r="D366" s="141" t="s">
        <v>146</v>
      </c>
      <c r="E366" s="141" t="s">
        <v>51</v>
      </c>
      <c r="F366" s="141" t="s">
        <v>180</v>
      </c>
      <c r="G366" s="141" t="s">
        <v>978</v>
      </c>
      <c r="H366" s="142">
        <v>5818</v>
      </c>
      <c r="I366" s="140">
        <v>4</v>
      </c>
      <c r="J366" s="143">
        <f>อุดรธานี!F171</f>
        <v>2182609.7999999998</v>
      </c>
      <c r="K366" s="144">
        <f>อุดรธานี!AL171</f>
        <v>2726265.86</v>
      </c>
      <c r="L366" s="145">
        <f>อุดรธานี!AM171</f>
        <v>3627804.9699999997</v>
      </c>
      <c r="M366" s="145">
        <f>อุดรธานี!AN171</f>
        <v>2620511.4</v>
      </c>
      <c r="N366" s="141"/>
      <c r="O366" s="141"/>
      <c r="P366" s="141"/>
      <c r="Q366" s="133">
        <f t="shared" si="35"/>
        <v>1007293.5699999998</v>
      </c>
      <c r="R366" s="134">
        <f t="shared" si="36"/>
        <v>623.54846510828463</v>
      </c>
    </row>
    <row r="367" spans="1:18" x14ac:dyDescent="0.35">
      <c r="A367" s="140">
        <v>7</v>
      </c>
      <c r="B367" s="141" t="s">
        <v>64</v>
      </c>
      <c r="C367" s="141" t="s">
        <v>334</v>
      </c>
      <c r="D367" s="141" t="s">
        <v>146</v>
      </c>
      <c r="E367" s="141" t="s">
        <v>51</v>
      </c>
      <c r="F367" s="141" t="s">
        <v>180</v>
      </c>
      <c r="G367" s="141" t="s">
        <v>979</v>
      </c>
      <c r="H367" s="142">
        <v>3371</v>
      </c>
      <c r="I367" s="140">
        <v>3</v>
      </c>
      <c r="J367" s="143">
        <f>อุดรธานี!F172</f>
        <v>614583.12</v>
      </c>
      <c r="K367" s="144">
        <f>อุดรธานี!AL172</f>
        <v>774871.13</v>
      </c>
      <c r="L367" s="145">
        <f>อุดรธานี!AM172</f>
        <v>1791600.19</v>
      </c>
      <c r="M367" s="145">
        <f>อุดรธานี!AN172</f>
        <v>1725093.58</v>
      </c>
      <c r="N367" s="141"/>
      <c r="O367" s="141"/>
      <c r="P367" s="141"/>
      <c r="Q367" s="133">
        <f t="shared" si="35"/>
        <v>66506.60999999987</v>
      </c>
      <c r="R367" s="134">
        <f t="shared" si="36"/>
        <v>531.47439632156625</v>
      </c>
    </row>
    <row r="368" spans="1:18" x14ac:dyDescent="0.35">
      <c r="A368" s="140">
        <v>8</v>
      </c>
      <c r="B368" s="141" t="s">
        <v>64</v>
      </c>
      <c r="C368" s="141" t="s">
        <v>334</v>
      </c>
      <c r="D368" s="141" t="s">
        <v>146</v>
      </c>
      <c r="E368" s="141" t="s">
        <v>51</v>
      </c>
      <c r="F368" s="141" t="s">
        <v>180</v>
      </c>
      <c r="G368" s="141" t="s">
        <v>980</v>
      </c>
      <c r="H368" s="142">
        <v>4503</v>
      </c>
      <c r="I368" s="140">
        <v>4</v>
      </c>
      <c r="J368" s="143">
        <f>อุดรธานี!F173</f>
        <v>834444.95</v>
      </c>
      <c r="K368" s="144">
        <f>อุดรธานี!AL173</f>
        <v>1290314.8799999999</v>
      </c>
      <c r="L368" s="145">
        <f>อุดรธานี!AM173</f>
        <v>2283279.52</v>
      </c>
      <c r="M368" s="145">
        <f>อุดรธานี!AN173</f>
        <v>1857998.6600000001</v>
      </c>
      <c r="N368" s="141"/>
      <c r="O368" s="141"/>
      <c r="P368" s="141"/>
      <c r="Q368" s="133">
        <f t="shared" si="35"/>
        <v>425280.85999999987</v>
      </c>
      <c r="R368" s="134">
        <f t="shared" si="36"/>
        <v>507.05741061514544</v>
      </c>
    </row>
    <row r="369" spans="1:18" x14ac:dyDescent="0.35">
      <c r="A369" s="140">
        <v>9</v>
      </c>
      <c r="B369" s="141" t="s">
        <v>64</v>
      </c>
      <c r="C369" s="141" t="s">
        <v>334</v>
      </c>
      <c r="D369" s="141" t="s">
        <v>146</v>
      </c>
      <c r="E369" s="141" t="s">
        <v>51</v>
      </c>
      <c r="F369" s="141" t="s">
        <v>180</v>
      </c>
      <c r="G369" s="141" t="s">
        <v>981</v>
      </c>
      <c r="H369" s="142">
        <v>2325</v>
      </c>
      <c r="I369" s="140">
        <v>2</v>
      </c>
      <c r="J369" s="143">
        <f>อุดรธานี!F174</f>
        <v>540387.5</v>
      </c>
      <c r="K369" s="144">
        <f>อุดรธานี!AL174</f>
        <v>669365.65</v>
      </c>
      <c r="L369" s="145">
        <f>อุดรธานี!AM174</f>
        <v>1413922.43</v>
      </c>
      <c r="M369" s="145">
        <f>อุดรธานี!AN174</f>
        <v>1124263.3700000001</v>
      </c>
      <c r="N369" s="141"/>
      <c r="O369" s="141"/>
      <c r="P369" s="141"/>
      <c r="Q369" s="133">
        <f t="shared" si="35"/>
        <v>289659.05999999982</v>
      </c>
      <c r="R369" s="134">
        <f t="shared" si="36"/>
        <v>608.13867956989247</v>
      </c>
    </row>
    <row r="370" spans="1:18" x14ac:dyDescent="0.35">
      <c r="A370" s="140">
        <v>10</v>
      </c>
      <c r="B370" s="141" t="s">
        <v>64</v>
      </c>
      <c r="C370" s="141" t="s">
        <v>334</v>
      </c>
      <c r="D370" s="141" t="s">
        <v>146</v>
      </c>
      <c r="E370" s="141" t="s">
        <v>51</v>
      </c>
      <c r="F370" s="141" t="s">
        <v>180</v>
      </c>
      <c r="G370" s="141" t="s">
        <v>982</v>
      </c>
      <c r="H370" s="142">
        <v>1480</v>
      </c>
      <c r="I370" s="140">
        <v>1</v>
      </c>
      <c r="J370" s="143">
        <f>อุดรธานี!F175</f>
        <v>305939.61</v>
      </c>
      <c r="K370" s="144">
        <f>อุดรธานี!AL175</f>
        <v>361237.62</v>
      </c>
      <c r="L370" s="145">
        <f>อุดรธานี!AM175</f>
        <v>1174337.8400000001</v>
      </c>
      <c r="M370" s="145">
        <f>อุดรธานี!AN175</f>
        <v>1156066.01</v>
      </c>
      <c r="N370" s="141"/>
      <c r="O370" s="141"/>
      <c r="P370" s="141"/>
      <c r="Q370" s="133">
        <f t="shared" si="35"/>
        <v>18271.830000000075</v>
      </c>
      <c r="R370" s="134">
        <f t="shared" si="36"/>
        <v>793.47151351351351</v>
      </c>
    </row>
    <row r="371" spans="1:18" s="152" customFormat="1" x14ac:dyDescent="0.35">
      <c r="A371" s="146">
        <v>13</v>
      </c>
      <c r="B371" s="147" t="s">
        <v>64</v>
      </c>
      <c r="C371" s="147"/>
      <c r="D371" s="147"/>
      <c r="E371" s="147" t="s">
        <v>77</v>
      </c>
      <c r="F371" s="147"/>
      <c r="G371" s="147" t="s">
        <v>339</v>
      </c>
      <c r="H371" s="153">
        <f>SUM(H361:H370)</f>
        <v>33642</v>
      </c>
      <c r="I371" s="146"/>
      <c r="J371" s="149">
        <f>SUM(J361:J370)</f>
        <v>7325606.5100000007</v>
      </c>
      <c r="K371" s="149">
        <f t="shared" ref="K371:M371" si="39">SUM(K361:K370)</f>
        <v>9307649.5299999993</v>
      </c>
      <c r="L371" s="149">
        <f t="shared" si="39"/>
        <v>19662251.98</v>
      </c>
      <c r="M371" s="149">
        <f t="shared" si="39"/>
        <v>16885409.510000002</v>
      </c>
      <c r="N371" s="147">
        <v>9</v>
      </c>
      <c r="O371" s="147">
        <v>9</v>
      </c>
      <c r="P371" s="147">
        <f>N371-O371</f>
        <v>0</v>
      </c>
      <c r="Q371" s="150">
        <f t="shared" si="35"/>
        <v>2776842.4699999988</v>
      </c>
      <c r="R371" s="151">
        <f>L371/H371</f>
        <v>584.45550145651271</v>
      </c>
    </row>
    <row r="372" spans="1:18" x14ac:dyDescent="0.35">
      <c r="A372" s="140">
        <v>1</v>
      </c>
      <c r="B372" s="141" t="s">
        <v>64</v>
      </c>
      <c r="C372" s="141" t="s">
        <v>335</v>
      </c>
      <c r="D372" s="141" t="s">
        <v>149</v>
      </c>
      <c r="E372" s="141" t="s">
        <v>52</v>
      </c>
      <c r="F372" s="141" t="s">
        <v>210</v>
      </c>
      <c r="G372" s="141" t="s">
        <v>340</v>
      </c>
      <c r="H372" s="142"/>
      <c r="I372" s="140"/>
      <c r="J372" s="143"/>
      <c r="K372" s="144"/>
      <c r="L372" s="145"/>
      <c r="M372" s="145"/>
      <c r="N372" s="141"/>
      <c r="O372" s="141"/>
      <c r="P372" s="141"/>
    </row>
    <row r="373" spans="1:18" x14ac:dyDescent="0.35">
      <c r="A373" s="140">
        <v>2</v>
      </c>
      <c r="B373" s="141" t="s">
        <v>64</v>
      </c>
      <c r="C373" s="141" t="s">
        <v>335</v>
      </c>
      <c r="D373" s="141" t="s">
        <v>149</v>
      </c>
      <c r="E373" s="141" t="s">
        <v>52</v>
      </c>
      <c r="F373" s="141" t="s">
        <v>180</v>
      </c>
      <c r="G373" s="141" t="s">
        <v>983</v>
      </c>
      <c r="H373" s="142">
        <v>8344</v>
      </c>
      <c r="I373" s="140">
        <v>5</v>
      </c>
      <c r="J373" s="143">
        <f>อุดรธานี!F176</f>
        <v>1113149.72</v>
      </c>
      <c r="K373" s="144">
        <f>อุดรธานี!AL176</f>
        <v>1184495.8899999999</v>
      </c>
      <c r="L373" s="145">
        <f>อุดรธานี!AM176</f>
        <v>3494618.93</v>
      </c>
      <c r="M373" s="145">
        <f>อุดรธานี!AN176</f>
        <v>3502965.54</v>
      </c>
      <c r="N373" s="141"/>
      <c r="O373" s="141"/>
      <c r="P373" s="141"/>
      <c r="Q373" s="133">
        <f t="shared" si="35"/>
        <v>-8346.6099999998696</v>
      </c>
      <c r="R373" s="134">
        <f t="shared" si="36"/>
        <v>418.81818432406521</v>
      </c>
    </row>
    <row r="374" spans="1:18" x14ac:dyDescent="0.35">
      <c r="A374" s="140">
        <v>3</v>
      </c>
      <c r="B374" s="141" t="s">
        <v>64</v>
      </c>
      <c r="C374" s="141" t="s">
        <v>335</v>
      </c>
      <c r="D374" s="141" t="s">
        <v>149</v>
      </c>
      <c r="E374" s="141" t="s">
        <v>52</v>
      </c>
      <c r="F374" s="141" t="s">
        <v>180</v>
      </c>
      <c r="G374" s="141" t="s">
        <v>984</v>
      </c>
      <c r="H374" s="142">
        <v>3901</v>
      </c>
      <c r="I374" s="140">
        <v>3</v>
      </c>
      <c r="J374" s="143">
        <f>อุดรธานี!F177</f>
        <v>284445.75</v>
      </c>
      <c r="K374" s="144">
        <f>อุดรธานี!AL177</f>
        <v>615217.98</v>
      </c>
      <c r="L374" s="145">
        <f>อุดรธานี!AM177</f>
        <v>2319646.77</v>
      </c>
      <c r="M374" s="145">
        <f>อุดรธานี!AN177</f>
        <v>2198696.16</v>
      </c>
      <c r="N374" s="141"/>
      <c r="O374" s="141"/>
      <c r="P374" s="141"/>
      <c r="Q374" s="133">
        <f t="shared" si="35"/>
        <v>120950.60999999987</v>
      </c>
      <c r="R374" s="134">
        <f t="shared" si="36"/>
        <v>594.62875416559859</v>
      </c>
    </row>
    <row r="375" spans="1:18" s="210" customFormat="1" x14ac:dyDescent="0.35">
      <c r="A375" s="203">
        <v>4</v>
      </c>
      <c r="B375" s="204" t="s">
        <v>64</v>
      </c>
      <c r="C375" s="204" t="s">
        <v>335</v>
      </c>
      <c r="D375" s="204" t="s">
        <v>149</v>
      </c>
      <c r="E375" s="204" t="s">
        <v>52</v>
      </c>
      <c r="F375" s="204" t="s">
        <v>180</v>
      </c>
      <c r="G375" s="204" t="s">
        <v>986</v>
      </c>
      <c r="H375" s="205">
        <v>4479</v>
      </c>
      <c r="I375" s="203">
        <v>3</v>
      </c>
      <c r="J375" s="206">
        <f>อุดรธานี!F179</f>
        <v>86028.62</v>
      </c>
      <c r="K375" s="207">
        <f>อุดรธานี!AL179</f>
        <v>-71421.820000000007</v>
      </c>
      <c r="L375" s="206">
        <f>อุดรธานี!AM179</f>
        <v>1942109.27</v>
      </c>
      <c r="M375" s="206">
        <f>อุดรธานี!AN179</f>
        <v>1892265.96</v>
      </c>
      <c r="N375" s="204"/>
      <c r="O375" s="204"/>
      <c r="P375" s="204"/>
      <c r="Q375" s="208">
        <f t="shared" si="35"/>
        <v>49843.310000000056</v>
      </c>
      <c r="R375" s="209">
        <f t="shared" si="36"/>
        <v>433.60331993748605</v>
      </c>
    </row>
    <row r="376" spans="1:18" x14ac:dyDescent="0.35">
      <c r="A376" s="140">
        <v>5</v>
      </c>
      <c r="B376" s="141" t="s">
        <v>64</v>
      </c>
      <c r="C376" s="141" t="s">
        <v>335</v>
      </c>
      <c r="D376" s="141" t="s">
        <v>149</v>
      </c>
      <c r="E376" s="141" t="s">
        <v>52</v>
      </c>
      <c r="F376" s="141" t="s">
        <v>180</v>
      </c>
      <c r="G376" s="141" t="s">
        <v>987</v>
      </c>
      <c r="H376" s="142">
        <v>5054</v>
      </c>
      <c r="I376" s="140">
        <v>4</v>
      </c>
      <c r="J376" s="143">
        <f>อุดรธานี!F180</f>
        <v>457583.35</v>
      </c>
      <c r="K376" s="157">
        <f>อุดรธานี!AL180</f>
        <v>503762.86999999994</v>
      </c>
      <c r="L376" s="145">
        <f>อุดรธานี!AM180</f>
        <v>2456361.63</v>
      </c>
      <c r="M376" s="145">
        <f>อุดรธานี!AN180</f>
        <v>2317388.04</v>
      </c>
      <c r="N376" s="141"/>
      <c r="O376" s="141"/>
      <c r="P376" s="141"/>
      <c r="Q376" s="133">
        <f t="shared" si="35"/>
        <v>138973.58999999985</v>
      </c>
      <c r="R376" s="134">
        <f t="shared" si="36"/>
        <v>486.02327463395329</v>
      </c>
    </row>
    <row r="377" spans="1:18" x14ac:dyDescent="0.35">
      <c r="A377" s="154">
        <v>6</v>
      </c>
      <c r="B377" s="141" t="s">
        <v>64</v>
      </c>
      <c r="C377" s="141" t="s">
        <v>335</v>
      </c>
      <c r="D377" s="141" t="s">
        <v>149</v>
      </c>
      <c r="E377" s="141" t="s">
        <v>52</v>
      </c>
      <c r="F377" s="141" t="s">
        <v>180</v>
      </c>
      <c r="G377" s="141" t="s">
        <v>988</v>
      </c>
      <c r="H377" s="142">
        <v>5698</v>
      </c>
      <c r="I377" s="140">
        <v>4</v>
      </c>
      <c r="J377" s="143">
        <f>อุดรธานี!F181</f>
        <v>325180.81</v>
      </c>
      <c r="K377" s="157">
        <f>อุดรธานี!AL181</f>
        <v>157016.16000000003</v>
      </c>
      <c r="L377" s="145">
        <f>อุดรธานี!AM181</f>
        <v>2985256.32</v>
      </c>
      <c r="M377" s="145">
        <f>อุดรธานี!AN181</f>
        <v>3076509.84</v>
      </c>
      <c r="N377" s="141"/>
      <c r="O377" s="141"/>
      <c r="P377" s="141"/>
      <c r="Q377" s="133">
        <f t="shared" si="35"/>
        <v>-91253.520000000019</v>
      </c>
      <c r="R377" s="134">
        <f t="shared" si="36"/>
        <v>523.91300807300809</v>
      </c>
    </row>
    <row r="378" spans="1:18" x14ac:dyDescent="0.35">
      <c r="A378" s="154">
        <v>7</v>
      </c>
      <c r="B378" s="141" t="s">
        <v>64</v>
      </c>
      <c r="C378" s="141" t="s">
        <v>335</v>
      </c>
      <c r="D378" s="141" t="s">
        <v>149</v>
      </c>
      <c r="E378" s="141" t="s">
        <v>52</v>
      </c>
      <c r="F378" s="141" t="s">
        <v>180</v>
      </c>
      <c r="G378" s="141" t="s">
        <v>989</v>
      </c>
      <c r="H378" s="142">
        <v>5218</v>
      </c>
      <c r="I378" s="140">
        <v>4</v>
      </c>
      <c r="J378" s="143">
        <f>อุดรธานี!F182</f>
        <v>474082.4</v>
      </c>
      <c r="K378" s="157">
        <f>อุดรธานี!AL182</f>
        <v>452298.77999999997</v>
      </c>
      <c r="L378" s="145">
        <f>อุดรธานี!AM182</f>
        <v>2727869.1</v>
      </c>
      <c r="M378" s="145">
        <f>อุดรธานี!AN182</f>
        <v>2852874.05</v>
      </c>
      <c r="N378" s="141"/>
      <c r="O378" s="141"/>
      <c r="P378" s="141"/>
      <c r="Q378" s="133">
        <f t="shared" si="35"/>
        <v>-125004.94999999972</v>
      </c>
      <c r="R378" s="134">
        <f t="shared" si="36"/>
        <v>522.78058643158295</v>
      </c>
    </row>
    <row r="379" spans="1:18" x14ac:dyDescent="0.35">
      <c r="A379" s="154">
        <v>8</v>
      </c>
      <c r="B379" s="141" t="s">
        <v>64</v>
      </c>
      <c r="C379" s="141" t="s">
        <v>335</v>
      </c>
      <c r="D379" s="141" t="s">
        <v>149</v>
      </c>
      <c r="E379" s="141" t="s">
        <v>52</v>
      </c>
      <c r="F379" s="141" t="s">
        <v>180</v>
      </c>
      <c r="G379" s="141" t="s">
        <v>990</v>
      </c>
      <c r="H379" s="142">
        <v>6468</v>
      </c>
      <c r="I379" s="140">
        <v>5</v>
      </c>
      <c r="J379" s="143">
        <f>อุดรธานี!F183</f>
        <v>585990.04</v>
      </c>
      <c r="K379" s="157">
        <f>อุดรธานี!AL183</f>
        <v>661808.4</v>
      </c>
      <c r="L379" s="145">
        <f>อุดรธานี!AM183</f>
        <v>2752296.9000000004</v>
      </c>
      <c r="M379" s="145">
        <f>อุดรธานี!AN183</f>
        <v>2815522.71</v>
      </c>
      <c r="N379" s="141"/>
      <c r="O379" s="141"/>
      <c r="P379" s="141"/>
      <c r="Q379" s="133">
        <f t="shared" si="35"/>
        <v>-63225.80999999959</v>
      </c>
      <c r="R379" s="134">
        <f t="shared" si="36"/>
        <v>425.52518552875699</v>
      </c>
    </row>
    <row r="380" spans="1:18" x14ac:dyDescent="0.35">
      <c r="A380" s="154">
        <v>9</v>
      </c>
      <c r="B380" s="141" t="s">
        <v>64</v>
      </c>
      <c r="C380" s="141" t="s">
        <v>335</v>
      </c>
      <c r="D380" s="141" t="s">
        <v>149</v>
      </c>
      <c r="E380" s="141" t="s">
        <v>52</v>
      </c>
      <c r="F380" s="141" t="s">
        <v>180</v>
      </c>
      <c r="G380" s="141" t="s">
        <v>991</v>
      </c>
      <c r="H380" s="142">
        <v>8206</v>
      </c>
      <c r="I380" s="140">
        <v>5</v>
      </c>
      <c r="J380" s="143">
        <f>อุดรธานี!F184</f>
        <v>918821.4</v>
      </c>
      <c r="K380" s="157">
        <f>อุดรธานี!AL184</f>
        <v>779506.66</v>
      </c>
      <c r="L380" s="145">
        <f>อุดรธานี!AM184</f>
        <v>3084901.5700000003</v>
      </c>
      <c r="M380" s="145">
        <f>อุดรธานี!AN184</f>
        <v>2842039.6500000004</v>
      </c>
      <c r="N380" s="141"/>
      <c r="O380" s="141"/>
      <c r="P380" s="141"/>
      <c r="Q380" s="133">
        <f t="shared" si="35"/>
        <v>242861.91999999993</v>
      </c>
      <c r="R380" s="134">
        <f t="shared" si="36"/>
        <v>375.93243602242268</v>
      </c>
    </row>
    <row r="381" spans="1:18" x14ac:dyDescent="0.35">
      <c r="A381" s="154">
        <v>10</v>
      </c>
      <c r="B381" s="141" t="s">
        <v>64</v>
      </c>
      <c r="C381" s="141" t="s">
        <v>335</v>
      </c>
      <c r="D381" s="141" t="s">
        <v>149</v>
      </c>
      <c r="E381" s="141" t="s">
        <v>52</v>
      </c>
      <c r="F381" s="141" t="s">
        <v>180</v>
      </c>
      <c r="G381" s="141" t="s">
        <v>992</v>
      </c>
      <c r="H381" s="142">
        <v>4682</v>
      </c>
      <c r="I381" s="140">
        <v>4</v>
      </c>
      <c r="J381" s="143">
        <f>อุดรธานี!F185</f>
        <v>193800.39</v>
      </c>
      <c r="K381" s="157">
        <f>อุดรธานี!AL185</f>
        <v>271494.33000000007</v>
      </c>
      <c r="L381" s="145">
        <f>อุดรธานี!AM185</f>
        <v>1955712.19</v>
      </c>
      <c r="M381" s="145">
        <f>อุดรธานี!AN185</f>
        <v>2290269.2800000003</v>
      </c>
      <c r="N381" s="141"/>
      <c r="O381" s="141"/>
      <c r="P381" s="141"/>
      <c r="Q381" s="133">
        <f t="shared" si="35"/>
        <v>-334557.09000000032</v>
      </c>
      <c r="R381" s="134">
        <f t="shared" si="36"/>
        <v>417.70871208885092</v>
      </c>
    </row>
    <row r="382" spans="1:18" x14ac:dyDescent="0.35">
      <c r="A382" s="154">
        <v>11</v>
      </c>
      <c r="B382" s="141" t="s">
        <v>64</v>
      </c>
      <c r="C382" s="141" t="s">
        <v>335</v>
      </c>
      <c r="D382" s="141" t="s">
        <v>149</v>
      </c>
      <c r="E382" s="141" t="s">
        <v>52</v>
      </c>
      <c r="F382" s="141" t="s">
        <v>180</v>
      </c>
      <c r="G382" s="141" t="s">
        <v>993</v>
      </c>
      <c r="H382" s="142">
        <v>5558</v>
      </c>
      <c r="I382" s="140">
        <v>4</v>
      </c>
      <c r="J382" s="143">
        <f>อุดรธานี!F186</f>
        <v>358863.52</v>
      </c>
      <c r="K382" s="157">
        <f>อุดรธานี!AL186</f>
        <v>467519.89</v>
      </c>
      <c r="L382" s="145">
        <f>อุดรธานี!AM186</f>
        <v>3308064.3</v>
      </c>
      <c r="M382" s="145">
        <f>อุดรธานี!AN186</f>
        <v>3018622.13</v>
      </c>
      <c r="N382" s="141"/>
      <c r="O382" s="141"/>
      <c r="P382" s="141"/>
      <c r="Q382" s="133">
        <f t="shared" si="35"/>
        <v>289442.16999999993</v>
      </c>
      <c r="R382" s="134">
        <f t="shared" si="36"/>
        <v>595.18969053616411</v>
      </c>
    </row>
    <row r="383" spans="1:18" x14ac:dyDescent="0.35">
      <c r="A383" s="154">
        <v>12</v>
      </c>
      <c r="B383" s="141" t="s">
        <v>64</v>
      </c>
      <c r="C383" s="141" t="s">
        <v>335</v>
      </c>
      <c r="D383" s="141" t="s">
        <v>149</v>
      </c>
      <c r="E383" s="141" t="s">
        <v>52</v>
      </c>
      <c r="F383" s="141" t="s">
        <v>180</v>
      </c>
      <c r="G383" s="141" t="s">
        <v>994</v>
      </c>
      <c r="H383" s="142">
        <v>4731</v>
      </c>
      <c r="I383" s="140">
        <v>4</v>
      </c>
      <c r="J383" s="143">
        <f>อุดรธานี!F187</f>
        <v>328971.95</v>
      </c>
      <c r="K383" s="157">
        <f>อุดรธานี!AL187</f>
        <v>238122.83000000005</v>
      </c>
      <c r="L383" s="145">
        <f>อุดรธานี!AM187</f>
        <v>2599480.73</v>
      </c>
      <c r="M383" s="145">
        <f>อุดรธานี!AN187</f>
        <v>2615972.0900000003</v>
      </c>
      <c r="N383" s="141"/>
      <c r="O383" s="141"/>
      <c r="P383" s="141"/>
      <c r="Q383" s="133">
        <f t="shared" si="35"/>
        <v>-16491.360000000335</v>
      </c>
      <c r="R383" s="134">
        <f t="shared" si="36"/>
        <v>549.45692876770238</v>
      </c>
    </row>
    <row r="384" spans="1:18" x14ac:dyDescent="0.35">
      <c r="A384" s="154">
        <v>13</v>
      </c>
      <c r="B384" s="141" t="s">
        <v>64</v>
      </c>
      <c r="C384" s="141" t="s">
        <v>336</v>
      </c>
      <c r="D384" s="141" t="s">
        <v>149</v>
      </c>
      <c r="E384" s="141" t="s">
        <v>52</v>
      </c>
      <c r="F384" s="141" t="s">
        <v>180</v>
      </c>
      <c r="G384" s="143" t="s">
        <v>995</v>
      </c>
      <c r="H384" s="211">
        <v>3338</v>
      </c>
      <c r="I384" s="140">
        <v>3</v>
      </c>
      <c r="J384" s="143">
        <f>อุดรธานี!F188</f>
        <v>158603.76999999999</v>
      </c>
      <c r="K384" s="157">
        <f>อุดรธานี!AL188</f>
        <v>203402.96999999997</v>
      </c>
      <c r="L384" s="145">
        <f>อุดรธานี!AM188</f>
        <v>2293667.85</v>
      </c>
      <c r="M384" s="145">
        <f>อุดรธานี!AN188</f>
        <v>2071490.34</v>
      </c>
      <c r="N384" s="141"/>
      <c r="O384" s="141"/>
      <c r="P384" s="141"/>
      <c r="Q384" s="133">
        <f t="shared" si="35"/>
        <v>222177.51</v>
      </c>
      <c r="R384" s="134">
        <f t="shared" si="36"/>
        <v>687.13836129418814</v>
      </c>
    </row>
    <row r="385" spans="1:18" x14ac:dyDescent="0.35">
      <c r="A385" s="154">
        <v>14</v>
      </c>
      <c r="B385" s="141" t="s">
        <v>64</v>
      </c>
      <c r="C385" s="141" t="s">
        <v>335</v>
      </c>
      <c r="D385" s="141" t="s">
        <v>149</v>
      </c>
      <c r="E385" s="141" t="s">
        <v>52</v>
      </c>
      <c r="F385" s="141" t="s">
        <v>180</v>
      </c>
      <c r="G385" s="141" t="s">
        <v>996</v>
      </c>
      <c r="H385" s="142">
        <v>6544</v>
      </c>
      <c r="I385" s="140">
        <v>5</v>
      </c>
      <c r="J385" s="143">
        <f>อุดรธานี!F189</f>
        <v>180390.06</v>
      </c>
      <c r="K385" s="157">
        <f>อุดรธานี!AL189</f>
        <v>557804.49</v>
      </c>
      <c r="L385" s="145">
        <f>อุดรธานี!AM189</f>
        <v>2184028.88</v>
      </c>
      <c r="M385" s="145">
        <f>อุดรธานี!AN189</f>
        <v>2641487.08</v>
      </c>
      <c r="N385" s="141"/>
      <c r="O385" s="141"/>
      <c r="P385" s="141"/>
      <c r="Q385" s="133">
        <f t="shared" si="35"/>
        <v>-457458.20000000019</v>
      </c>
      <c r="R385" s="134">
        <f t="shared" si="36"/>
        <v>333.74524449877748</v>
      </c>
    </row>
    <row r="386" spans="1:18" s="152" customFormat="1" x14ac:dyDescent="0.35">
      <c r="A386" s="212">
        <v>15</v>
      </c>
      <c r="B386" s="147" t="s">
        <v>64</v>
      </c>
      <c r="C386" s="147"/>
      <c r="D386" s="147"/>
      <c r="E386" s="147" t="s">
        <v>77</v>
      </c>
      <c r="F386" s="147"/>
      <c r="G386" s="147" t="s">
        <v>341</v>
      </c>
      <c r="H386" s="153">
        <f>SUM(H372:H385)</f>
        <v>72221</v>
      </c>
      <c r="I386" s="146"/>
      <c r="J386" s="149">
        <f>SUM(J372:J385)</f>
        <v>5465911.7799999993</v>
      </c>
      <c r="K386" s="149">
        <f t="shared" ref="K386:M386" si="40">SUM(K372:K385)</f>
        <v>6021029.4299999997</v>
      </c>
      <c r="L386" s="149">
        <f t="shared" si="40"/>
        <v>34104014.440000005</v>
      </c>
      <c r="M386" s="149">
        <f t="shared" si="40"/>
        <v>34136102.870000005</v>
      </c>
      <c r="N386" s="147">
        <v>13</v>
      </c>
      <c r="O386" s="147">
        <v>13</v>
      </c>
      <c r="P386" s="147">
        <f>N386-O386</f>
        <v>0</v>
      </c>
      <c r="Q386" s="150">
        <f t="shared" si="35"/>
        <v>-32088.429999999702</v>
      </c>
      <c r="R386" s="151">
        <f>L386/H386</f>
        <v>472.21742207945067</v>
      </c>
    </row>
    <row r="387" spans="1:18" x14ac:dyDescent="0.35">
      <c r="A387" s="140">
        <v>1</v>
      </c>
      <c r="B387" s="141" t="s">
        <v>64</v>
      </c>
      <c r="C387" s="141" t="s">
        <v>336</v>
      </c>
      <c r="D387" s="141" t="s">
        <v>151</v>
      </c>
      <c r="E387" s="141" t="s">
        <v>53</v>
      </c>
      <c r="F387" s="141" t="s">
        <v>210</v>
      </c>
      <c r="G387" s="141" t="s">
        <v>342</v>
      </c>
      <c r="H387" s="142"/>
      <c r="I387" s="140"/>
      <c r="J387" s="143"/>
      <c r="K387" s="144"/>
      <c r="L387" s="145"/>
      <c r="M387" s="145"/>
      <c r="N387" s="141"/>
      <c r="O387" s="141"/>
      <c r="P387" s="141"/>
    </row>
    <row r="388" spans="1:18" x14ac:dyDescent="0.35">
      <c r="A388" s="140">
        <v>2</v>
      </c>
      <c r="B388" s="141" t="s">
        <v>64</v>
      </c>
      <c r="C388" s="141" t="s">
        <v>336</v>
      </c>
      <c r="D388" s="141" t="s">
        <v>151</v>
      </c>
      <c r="E388" s="141" t="s">
        <v>53</v>
      </c>
      <c r="F388" s="141" t="s">
        <v>180</v>
      </c>
      <c r="G388" s="141" t="s">
        <v>997</v>
      </c>
      <c r="H388" s="142">
        <v>2511</v>
      </c>
      <c r="I388" s="140">
        <v>2</v>
      </c>
      <c r="J388" s="145">
        <f>อุดรธานี!F190</f>
        <v>402218.02</v>
      </c>
      <c r="K388" s="144">
        <f>อุดรธานี!AL190</f>
        <v>344815.95</v>
      </c>
      <c r="L388" s="145">
        <f>อุดรธานี!AM190</f>
        <v>2249986.31</v>
      </c>
      <c r="M388" s="145">
        <f>อุดรธานี!AN190</f>
        <v>1967620.7200000002</v>
      </c>
      <c r="N388" s="141"/>
      <c r="O388" s="141"/>
      <c r="P388" s="141"/>
      <c r="Q388" s="133">
        <f t="shared" si="35"/>
        <v>282365.58999999985</v>
      </c>
      <c r="R388" s="134">
        <f t="shared" si="36"/>
        <v>896.05189565909996</v>
      </c>
    </row>
    <row r="389" spans="1:18" x14ac:dyDescent="0.35">
      <c r="A389" s="140">
        <v>3</v>
      </c>
      <c r="B389" s="141" t="s">
        <v>64</v>
      </c>
      <c r="C389" s="141" t="s">
        <v>336</v>
      </c>
      <c r="D389" s="141" t="s">
        <v>151</v>
      </c>
      <c r="E389" s="141" t="s">
        <v>53</v>
      </c>
      <c r="F389" s="141" t="s">
        <v>180</v>
      </c>
      <c r="G389" s="141" t="s">
        <v>998</v>
      </c>
      <c r="H389" s="142">
        <v>3129</v>
      </c>
      <c r="I389" s="140">
        <v>3</v>
      </c>
      <c r="J389" s="145">
        <f>อุดรธานี!F191</f>
        <v>163731</v>
      </c>
      <c r="K389" s="144">
        <f>อุดรธานี!AL191</f>
        <v>262828.11</v>
      </c>
      <c r="L389" s="145">
        <f>อุดรธานี!AM191</f>
        <v>2052813.02</v>
      </c>
      <c r="M389" s="145">
        <f>อุดรธานี!AN191</f>
        <v>1972985.5</v>
      </c>
      <c r="N389" s="141"/>
      <c r="O389" s="141"/>
      <c r="P389" s="141"/>
      <c r="Q389" s="133">
        <f t="shared" si="35"/>
        <v>79827.520000000019</v>
      </c>
      <c r="R389" s="134">
        <f t="shared" si="36"/>
        <v>656.06040907638226</v>
      </c>
    </row>
    <row r="390" spans="1:18" x14ac:dyDescent="0.35">
      <c r="A390" s="140">
        <v>4</v>
      </c>
      <c r="B390" s="141" t="s">
        <v>64</v>
      </c>
      <c r="C390" s="141" t="s">
        <v>336</v>
      </c>
      <c r="D390" s="141" t="s">
        <v>151</v>
      </c>
      <c r="E390" s="141" t="s">
        <v>53</v>
      </c>
      <c r="F390" s="141" t="s">
        <v>180</v>
      </c>
      <c r="G390" s="141" t="s">
        <v>999</v>
      </c>
      <c r="H390" s="142">
        <v>5633</v>
      </c>
      <c r="I390" s="140">
        <v>4</v>
      </c>
      <c r="J390" s="145">
        <f>อุดรธานี!F192</f>
        <v>609917.71</v>
      </c>
      <c r="K390" s="144">
        <f>อุดรธานี!AL192</f>
        <v>499925.81999999995</v>
      </c>
      <c r="L390" s="145">
        <f>อุดรธานี!AM192</f>
        <v>2991333.8600000003</v>
      </c>
      <c r="M390" s="145">
        <f>อุดรธานี!AN192</f>
        <v>2838080.65</v>
      </c>
      <c r="N390" s="141"/>
      <c r="O390" s="141"/>
      <c r="P390" s="141"/>
      <c r="Q390" s="133">
        <f t="shared" ref="Q390:Q454" si="41">L390-M390</f>
        <v>153253.21000000043</v>
      </c>
      <c r="R390" s="134">
        <f t="shared" ref="R390:R454" si="42">L390/H390</f>
        <v>531.03743298420034</v>
      </c>
    </row>
    <row r="391" spans="1:18" x14ac:dyDescent="0.35">
      <c r="A391" s="140">
        <v>5</v>
      </c>
      <c r="B391" s="141" t="s">
        <v>64</v>
      </c>
      <c r="C391" s="141" t="s">
        <v>336</v>
      </c>
      <c r="D391" s="141" t="s">
        <v>151</v>
      </c>
      <c r="E391" s="141" t="s">
        <v>53</v>
      </c>
      <c r="F391" s="141" t="s">
        <v>180</v>
      </c>
      <c r="G391" s="141" t="s">
        <v>1000</v>
      </c>
      <c r="H391" s="142">
        <v>1850</v>
      </c>
      <c r="I391" s="140">
        <v>2</v>
      </c>
      <c r="J391" s="145">
        <f>อุดรธานี!F193</f>
        <v>394782.31</v>
      </c>
      <c r="K391" s="144">
        <f>อุดรธานี!AL193</f>
        <v>407338.63</v>
      </c>
      <c r="L391" s="145">
        <f>อุดรธานี!AM193</f>
        <v>1558982.8</v>
      </c>
      <c r="M391" s="145">
        <f>อุดรธานี!AN193</f>
        <v>1447912.0499999998</v>
      </c>
      <c r="N391" s="141"/>
      <c r="O391" s="141"/>
      <c r="P391" s="141"/>
      <c r="Q391" s="133">
        <f t="shared" si="41"/>
        <v>111070.75000000023</v>
      </c>
      <c r="R391" s="134">
        <f t="shared" si="42"/>
        <v>842.69340540540543</v>
      </c>
    </row>
    <row r="392" spans="1:18" x14ac:dyDescent="0.35">
      <c r="A392" s="140">
        <v>6</v>
      </c>
      <c r="B392" s="141" t="s">
        <v>64</v>
      </c>
      <c r="C392" s="141" t="s">
        <v>336</v>
      </c>
      <c r="D392" s="141" t="s">
        <v>151</v>
      </c>
      <c r="E392" s="141" t="s">
        <v>53</v>
      </c>
      <c r="F392" s="141" t="s">
        <v>180</v>
      </c>
      <c r="G392" s="141" t="s">
        <v>1001</v>
      </c>
      <c r="H392" s="142">
        <v>3330</v>
      </c>
      <c r="I392" s="140">
        <v>3</v>
      </c>
      <c r="J392" s="145">
        <f>อุดรธานี!F194</f>
        <v>787496.19</v>
      </c>
      <c r="K392" s="144">
        <f>อุดรธานี!AL194</f>
        <v>760676.69</v>
      </c>
      <c r="L392" s="145">
        <f>อุดรธานี!AM194</f>
        <v>1376531.95</v>
      </c>
      <c r="M392" s="145">
        <f>อุดรธานี!AN194</f>
        <v>1211812.51</v>
      </c>
      <c r="N392" s="141"/>
      <c r="O392" s="141"/>
      <c r="P392" s="141"/>
      <c r="Q392" s="133">
        <f t="shared" si="41"/>
        <v>164719.43999999994</v>
      </c>
      <c r="R392" s="134">
        <f t="shared" si="42"/>
        <v>413.37295795795796</v>
      </c>
    </row>
    <row r="393" spans="1:18" s="152" customFormat="1" x14ac:dyDescent="0.35">
      <c r="A393" s="146">
        <v>15</v>
      </c>
      <c r="B393" s="147" t="s">
        <v>64</v>
      </c>
      <c r="C393" s="147"/>
      <c r="D393" s="147"/>
      <c r="E393" s="147" t="s">
        <v>77</v>
      </c>
      <c r="F393" s="147"/>
      <c r="G393" s="147" t="s">
        <v>343</v>
      </c>
      <c r="H393" s="153">
        <f>SUM(H387:H392)</f>
        <v>16453</v>
      </c>
      <c r="I393" s="146"/>
      <c r="J393" s="149">
        <f>SUM(J387:J392)</f>
        <v>2358145.23</v>
      </c>
      <c r="K393" s="149">
        <f t="shared" ref="K393:M393" si="43">SUM(K387:K392)</f>
        <v>2275585.1999999997</v>
      </c>
      <c r="L393" s="149">
        <f t="shared" si="43"/>
        <v>10229647.939999999</v>
      </c>
      <c r="M393" s="149">
        <f t="shared" si="43"/>
        <v>9438411.4299999997</v>
      </c>
      <c r="N393" s="147">
        <v>5</v>
      </c>
      <c r="O393" s="147">
        <v>5</v>
      </c>
      <c r="P393" s="147">
        <f>N393-O393</f>
        <v>0</v>
      </c>
      <c r="Q393" s="150">
        <f t="shared" si="41"/>
        <v>791236.50999999978</v>
      </c>
      <c r="R393" s="151">
        <f>L393/H393</f>
        <v>621.74970765209991</v>
      </c>
    </row>
    <row r="394" spans="1:18" x14ac:dyDescent="0.35">
      <c r="A394" s="140">
        <v>1</v>
      </c>
      <c r="B394" s="141" t="s">
        <v>64</v>
      </c>
      <c r="C394" s="141" t="s">
        <v>344</v>
      </c>
      <c r="D394" s="141" t="s">
        <v>153</v>
      </c>
      <c r="E394" s="141" t="s">
        <v>54</v>
      </c>
      <c r="F394" s="141" t="s">
        <v>210</v>
      </c>
      <c r="G394" s="141" t="s">
        <v>345</v>
      </c>
      <c r="H394" s="142"/>
      <c r="I394" s="140"/>
      <c r="J394" s="143"/>
      <c r="K394" s="144"/>
      <c r="L394" s="145"/>
      <c r="M394" s="145"/>
      <c r="N394" s="141"/>
      <c r="O394" s="141"/>
      <c r="P394" s="141"/>
    </row>
    <row r="395" spans="1:18" x14ac:dyDescent="0.35">
      <c r="A395" s="140">
        <v>2</v>
      </c>
      <c r="B395" s="141" t="s">
        <v>64</v>
      </c>
      <c r="C395" s="141" t="s">
        <v>344</v>
      </c>
      <c r="D395" s="141" t="s">
        <v>153</v>
      </c>
      <c r="E395" s="141" t="s">
        <v>54</v>
      </c>
      <c r="F395" s="141" t="s">
        <v>180</v>
      </c>
      <c r="G395" s="141" t="s">
        <v>1002</v>
      </c>
      <c r="H395" s="142">
        <v>3397</v>
      </c>
      <c r="I395" s="140">
        <v>3</v>
      </c>
      <c r="J395" s="145">
        <f>อุดรธานี!F195</f>
        <v>820958.51</v>
      </c>
      <c r="K395" s="144">
        <f>อุดรธานี!AL195</f>
        <v>772663.01</v>
      </c>
      <c r="L395" s="145">
        <f>อุดรธานี!AM195</f>
        <v>1421416.71</v>
      </c>
      <c r="M395" s="145">
        <f>อุดรธานี!AN195</f>
        <v>1752763.6600000001</v>
      </c>
      <c r="N395" s="141"/>
      <c r="O395" s="141"/>
      <c r="P395" s="141"/>
      <c r="Q395" s="133">
        <f t="shared" si="41"/>
        <v>-331346.95000000019</v>
      </c>
      <c r="R395" s="134">
        <f t="shared" si="42"/>
        <v>418.43294377391817</v>
      </c>
    </row>
    <row r="396" spans="1:18" x14ac:dyDescent="0.35">
      <c r="A396" s="140">
        <v>3</v>
      </c>
      <c r="B396" s="141" t="s">
        <v>64</v>
      </c>
      <c r="C396" s="141" t="s">
        <v>344</v>
      </c>
      <c r="D396" s="141" t="s">
        <v>153</v>
      </c>
      <c r="E396" s="141" t="s">
        <v>54</v>
      </c>
      <c r="F396" s="141" t="s">
        <v>180</v>
      </c>
      <c r="G396" s="141" t="s">
        <v>1003</v>
      </c>
      <c r="H396" s="142">
        <v>2599</v>
      </c>
      <c r="I396" s="140">
        <v>2</v>
      </c>
      <c r="J396" s="145">
        <f>อุดรธานี!F196</f>
        <v>833908.59</v>
      </c>
      <c r="K396" s="144">
        <f>อุดรธานี!AL196</f>
        <v>1043822.97</v>
      </c>
      <c r="L396" s="145">
        <f>อุดรธานี!AM196</f>
        <v>1788851.9300000002</v>
      </c>
      <c r="M396" s="145">
        <f>อุดรธานี!AN196</f>
        <v>1715284.01</v>
      </c>
      <c r="N396" s="141"/>
      <c r="O396" s="141"/>
      <c r="P396" s="141"/>
      <c r="Q396" s="133">
        <f t="shared" si="41"/>
        <v>73567.920000000158</v>
      </c>
      <c r="R396" s="134">
        <f t="shared" si="42"/>
        <v>688.28469796075422</v>
      </c>
    </row>
    <row r="397" spans="1:18" x14ac:dyDescent="0.35">
      <c r="A397" s="140">
        <v>4</v>
      </c>
      <c r="B397" s="141" t="s">
        <v>64</v>
      </c>
      <c r="C397" s="141" t="s">
        <v>344</v>
      </c>
      <c r="D397" s="141" t="s">
        <v>153</v>
      </c>
      <c r="E397" s="141" t="s">
        <v>54</v>
      </c>
      <c r="F397" s="141" t="s">
        <v>180</v>
      </c>
      <c r="G397" s="141" t="s">
        <v>1004</v>
      </c>
      <c r="H397" s="142">
        <v>3184</v>
      </c>
      <c r="I397" s="140">
        <v>3</v>
      </c>
      <c r="J397" s="145">
        <f>อุดรธานี!F197</f>
        <v>638249.68000000005</v>
      </c>
      <c r="K397" s="144">
        <f>อุดรธานี!AL197</f>
        <v>670491.81000000006</v>
      </c>
      <c r="L397" s="145">
        <f>อุดรธานี!AM197</f>
        <v>1702413.1800000002</v>
      </c>
      <c r="M397" s="145">
        <f>อุดรธานี!AN197</f>
        <v>1956339.49</v>
      </c>
      <c r="N397" s="141"/>
      <c r="O397" s="141"/>
      <c r="P397" s="141"/>
      <c r="Q397" s="133">
        <f t="shared" si="41"/>
        <v>-253926.30999999982</v>
      </c>
      <c r="R397" s="134">
        <f t="shared" si="42"/>
        <v>534.67750628140709</v>
      </c>
    </row>
    <row r="398" spans="1:18" x14ac:dyDescent="0.35">
      <c r="A398" s="140">
        <v>5</v>
      </c>
      <c r="B398" s="141" t="s">
        <v>64</v>
      </c>
      <c r="C398" s="141" t="s">
        <v>344</v>
      </c>
      <c r="D398" s="141" t="s">
        <v>153</v>
      </c>
      <c r="E398" s="141" t="s">
        <v>54</v>
      </c>
      <c r="F398" s="141" t="s">
        <v>180</v>
      </c>
      <c r="G398" s="141" t="s">
        <v>1005</v>
      </c>
      <c r="H398" s="142">
        <v>4760</v>
      </c>
      <c r="I398" s="140">
        <v>4</v>
      </c>
      <c r="J398" s="145">
        <f>อุดรธานี!F198</f>
        <v>701723.61</v>
      </c>
      <c r="K398" s="144">
        <f>อุดรธานี!AL198</f>
        <v>861144.13000000012</v>
      </c>
      <c r="L398" s="145">
        <f>อุดรธานี!AM198</f>
        <v>2102774.64</v>
      </c>
      <c r="M398" s="145">
        <f>อุดรธานี!AN198</f>
        <v>2220263.1999999997</v>
      </c>
      <c r="N398" s="141"/>
      <c r="O398" s="141"/>
      <c r="P398" s="141"/>
      <c r="Q398" s="133">
        <f t="shared" si="41"/>
        <v>-117488.55999999959</v>
      </c>
      <c r="R398" s="134">
        <f t="shared" si="42"/>
        <v>441.75937815126053</v>
      </c>
    </row>
    <row r="399" spans="1:18" s="152" customFormat="1" x14ac:dyDescent="0.35">
      <c r="A399" s="146">
        <v>16</v>
      </c>
      <c r="B399" s="147" t="s">
        <v>64</v>
      </c>
      <c r="C399" s="147"/>
      <c r="D399" s="147"/>
      <c r="E399" s="147" t="s">
        <v>77</v>
      </c>
      <c r="F399" s="147"/>
      <c r="G399" s="147" t="s">
        <v>346</v>
      </c>
      <c r="H399" s="153">
        <f>SUM(H394:H398)</f>
        <v>13940</v>
      </c>
      <c r="I399" s="146"/>
      <c r="J399" s="149">
        <f>SUM(J394:J398)</f>
        <v>2994840.39</v>
      </c>
      <c r="K399" s="149">
        <f t="shared" ref="K399:M399" si="44">SUM(K394:K398)</f>
        <v>3348121.92</v>
      </c>
      <c r="L399" s="149">
        <f t="shared" si="44"/>
        <v>7015456.4600000009</v>
      </c>
      <c r="M399" s="149">
        <f t="shared" si="44"/>
        <v>7644650.3599999994</v>
      </c>
      <c r="N399" s="147">
        <v>4</v>
      </c>
      <c r="O399" s="147">
        <v>4</v>
      </c>
      <c r="P399" s="147">
        <f>N399-O399</f>
        <v>0</v>
      </c>
      <c r="Q399" s="150">
        <f t="shared" si="41"/>
        <v>-629193.89999999851</v>
      </c>
      <c r="R399" s="151">
        <f>L399/H399</f>
        <v>503.26086513629849</v>
      </c>
    </row>
    <row r="400" spans="1:18" x14ac:dyDescent="0.35">
      <c r="A400" s="140">
        <v>1</v>
      </c>
      <c r="B400" s="141" t="s">
        <v>64</v>
      </c>
      <c r="C400" s="141" t="s">
        <v>347</v>
      </c>
      <c r="D400" s="141" t="s">
        <v>155</v>
      </c>
      <c r="E400" s="141" t="s">
        <v>55</v>
      </c>
      <c r="F400" s="141" t="s">
        <v>210</v>
      </c>
      <c r="G400" s="141" t="s">
        <v>348</v>
      </c>
      <c r="H400" s="142"/>
      <c r="I400" s="140"/>
      <c r="J400" s="143"/>
      <c r="K400" s="144"/>
      <c r="L400" s="145"/>
      <c r="M400" s="145"/>
      <c r="N400" s="141"/>
      <c r="O400" s="141"/>
      <c r="P400" s="141"/>
    </row>
    <row r="401" spans="1:18" x14ac:dyDescent="0.35">
      <c r="A401" s="140">
        <v>2</v>
      </c>
      <c r="B401" s="141" t="s">
        <v>64</v>
      </c>
      <c r="C401" s="141" t="s">
        <v>347</v>
      </c>
      <c r="D401" s="141" t="s">
        <v>155</v>
      </c>
      <c r="E401" s="141" t="s">
        <v>55</v>
      </c>
      <c r="F401" s="141" t="s">
        <v>180</v>
      </c>
      <c r="G401" s="141" t="s">
        <v>1006</v>
      </c>
      <c r="H401" s="142">
        <v>3288</v>
      </c>
      <c r="I401" s="140">
        <v>3</v>
      </c>
      <c r="J401" s="145">
        <f>อุดรธานี!F199</f>
        <v>887823.67</v>
      </c>
      <c r="K401" s="144">
        <f>อุดรธานี!AL199</f>
        <v>947112.25</v>
      </c>
      <c r="L401" s="145">
        <f>อุดรธานี!AM199</f>
        <v>1026559.92</v>
      </c>
      <c r="M401" s="145">
        <f>อุดรธานี!AN199</f>
        <v>788513.45</v>
      </c>
      <c r="N401" s="141"/>
      <c r="O401" s="141"/>
      <c r="P401" s="141"/>
      <c r="Q401" s="133">
        <f t="shared" si="41"/>
        <v>238046.47000000009</v>
      </c>
      <c r="R401" s="134">
        <f t="shared" si="42"/>
        <v>312.21408759124091</v>
      </c>
    </row>
    <row r="402" spans="1:18" x14ac:dyDescent="0.35">
      <c r="A402" s="140">
        <v>3</v>
      </c>
      <c r="B402" s="141" t="s">
        <v>64</v>
      </c>
      <c r="C402" s="141" t="s">
        <v>347</v>
      </c>
      <c r="D402" s="141" t="s">
        <v>155</v>
      </c>
      <c r="E402" s="141" t="s">
        <v>55</v>
      </c>
      <c r="F402" s="141" t="s">
        <v>180</v>
      </c>
      <c r="G402" s="141" t="s">
        <v>1007</v>
      </c>
      <c r="H402" s="142">
        <v>2561</v>
      </c>
      <c r="I402" s="140">
        <v>2</v>
      </c>
      <c r="J402" s="145">
        <f>อุดรธานี!F200</f>
        <v>659670.31000000006</v>
      </c>
      <c r="K402" s="144">
        <f>อุดรธานี!AL200</f>
        <v>634355.13000000012</v>
      </c>
      <c r="L402" s="145">
        <f>อุดรธานี!AM200</f>
        <v>1751292.0499999998</v>
      </c>
      <c r="M402" s="145">
        <f>อุดรธานี!AN200</f>
        <v>1497669.26</v>
      </c>
      <c r="N402" s="141"/>
      <c r="O402" s="141"/>
      <c r="P402" s="141"/>
      <c r="Q402" s="133">
        <f t="shared" si="41"/>
        <v>253622.7899999998</v>
      </c>
      <c r="R402" s="134">
        <f t="shared" si="42"/>
        <v>683.83133541585312</v>
      </c>
    </row>
    <row r="403" spans="1:18" x14ac:dyDescent="0.35">
      <c r="A403" s="140">
        <v>4</v>
      </c>
      <c r="B403" s="141" t="s">
        <v>64</v>
      </c>
      <c r="C403" s="141" t="s">
        <v>347</v>
      </c>
      <c r="D403" s="141" t="s">
        <v>155</v>
      </c>
      <c r="E403" s="141" t="s">
        <v>55</v>
      </c>
      <c r="F403" s="141" t="s">
        <v>180</v>
      </c>
      <c r="G403" s="141" t="s">
        <v>1008</v>
      </c>
      <c r="H403" s="142">
        <v>3118</v>
      </c>
      <c r="I403" s="140">
        <v>3</v>
      </c>
      <c r="J403" s="145">
        <f>อุดรธานี!F201</f>
        <v>419211.3</v>
      </c>
      <c r="K403" s="144">
        <f>อุดรธานี!AL201</f>
        <v>588358.62</v>
      </c>
      <c r="L403" s="145">
        <f>อุดรธานี!AM201</f>
        <v>1835576.35</v>
      </c>
      <c r="M403" s="145">
        <f>อุดรธานี!AN201</f>
        <v>1763268.22</v>
      </c>
      <c r="N403" s="141"/>
      <c r="O403" s="141"/>
      <c r="P403" s="141"/>
      <c r="Q403" s="133">
        <f t="shared" si="41"/>
        <v>72308.130000000121</v>
      </c>
      <c r="R403" s="134">
        <f t="shared" si="42"/>
        <v>588.70312700449006</v>
      </c>
    </row>
    <row r="404" spans="1:18" x14ac:dyDescent="0.35">
      <c r="A404" s="140">
        <v>5</v>
      </c>
      <c r="B404" s="141" t="s">
        <v>64</v>
      </c>
      <c r="C404" s="141" t="s">
        <v>347</v>
      </c>
      <c r="D404" s="141" t="s">
        <v>155</v>
      </c>
      <c r="E404" s="141" t="s">
        <v>55</v>
      </c>
      <c r="F404" s="141" t="s">
        <v>180</v>
      </c>
      <c r="G404" s="141" t="s">
        <v>1009</v>
      </c>
      <c r="H404" s="142">
        <v>1408</v>
      </c>
      <c r="I404" s="140">
        <v>1</v>
      </c>
      <c r="J404" s="145">
        <f>อุดรธานี!F202</f>
        <v>379015.89</v>
      </c>
      <c r="K404" s="144">
        <f>อุดรธานี!AL202</f>
        <v>401388.61</v>
      </c>
      <c r="L404" s="145">
        <f>อุดรธานี!AM202</f>
        <v>1500564.72</v>
      </c>
      <c r="M404" s="145">
        <f>อุดรธานี!AN202</f>
        <v>1384492.86</v>
      </c>
      <c r="N404" s="141"/>
      <c r="O404" s="141"/>
      <c r="P404" s="141"/>
      <c r="Q404" s="133">
        <f t="shared" si="41"/>
        <v>116071.85999999987</v>
      </c>
      <c r="R404" s="134">
        <f t="shared" si="42"/>
        <v>1065.7419886363637</v>
      </c>
    </row>
    <row r="405" spans="1:18" x14ac:dyDescent="0.35">
      <c r="A405" s="140">
        <v>6</v>
      </c>
      <c r="B405" s="141" t="s">
        <v>64</v>
      </c>
      <c r="C405" s="141" t="s">
        <v>347</v>
      </c>
      <c r="D405" s="141" t="s">
        <v>155</v>
      </c>
      <c r="E405" s="141" t="s">
        <v>55</v>
      </c>
      <c r="F405" s="141" t="s">
        <v>180</v>
      </c>
      <c r="G405" s="141" t="s">
        <v>1010</v>
      </c>
      <c r="H405" s="142">
        <v>1888</v>
      </c>
      <c r="I405" s="140">
        <v>2</v>
      </c>
      <c r="J405" s="145">
        <f>อุดรธานี!F203</f>
        <v>720918.56</v>
      </c>
      <c r="K405" s="144">
        <f>อุดรธานี!AL203</f>
        <v>772154.83000000007</v>
      </c>
      <c r="L405" s="145">
        <f>อุดรธานี!AM203</f>
        <v>1906763.6400000001</v>
      </c>
      <c r="M405" s="145">
        <f>อุดรธานี!AN203</f>
        <v>1849631.9200000002</v>
      </c>
      <c r="N405" s="141"/>
      <c r="O405" s="141"/>
      <c r="P405" s="141"/>
      <c r="Q405" s="133">
        <f t="shared" si="41"/>
        <v>57131.719999999972</v>
      </c>
      <c r="R405" s="134">
        <f t="shared" si="42"/>
        <v>1009.9383686440679</v>
      </c>
    </row>
    <row r="406" spans="1:18" x14ac:dyDescent="0.35">
      <c r="A406" s="140">
        <v>7</v>
      </c>
      <c r="B406" s="141" t="s">
        <v>64</v>
      </c>
      <c r="C406" s="141" t="s">
        <v>347</v>
      </c>
      <c r="D406" s="141" t="s">
        <v>155</v>
      </c>
      <c r="E406" s="141" t="s">
        <v>55</v>
      </c>
      <c r="F406" s="141" t="s">
        <v>180</v>
      </c>
      <c r="G406" s="141" t="s">
        <v>1011</v>
      </c>
      <c r="H406" s="142">
        <v>1058</v>
      </c>
      <c r="I406" s="140">
        <v>1</v>
      </c>
      <c r="J406" s="145">
        <f>อุดรธานี!F204</f>
        <v>449511.03</v>
      </c>
      <c r="K406" s="144">
        <f>อุดรธานี!AL204</f>
        <v>410564.38</v>
      </c>
      <c r="L406" s="145">
        <f>อุดรธานี!AM204</f>
        <v>1430511.92</v>
      </c>
      <c r="M406" s="145">
        <f>อุดรธานี!AN204</f>
        <v>1202883.03</v>
      </c>
      <c r="N406" s="141"/>
      <c r="O406" s="141"/>
      <c r="P406" s="141"/>
      <c r="Q406" s="133">
        <f t="shared" si="41"/>
        <v>227628.8899999999</v>
      </c>
      <c r="R406" s="134">
        <f t="shared" si="42"/>
        <v>1352.0906616257089</v>
      </c>
    </row>
    <row r="407" spans="1:18" x14ac:dyDescent="0.35">
      <c r="A407" s="140">
        <v>8</v>
      </c>
      <c r="B407" s="141" t="s">
        <v>64</v>
      </c>
      <c r="C407" s="141" t="s">
        <v>347</v>
      </c>
      <c r="D407" s="141" t="s">
        <v>155</v>
      </c>
      <c r="E407" s="141" t="s">
        <v>55</v>
      </c>
      <c r="F407" s="141" t="s">
        <v>180</v>
      </c>
      <c r="G407" s="141" t="s">
        <v>1012</v>
      </c>
      <c r="H407" s="142">
        <v>3487</v>
      </c>
      <c r="I407" s="140">
        <v>3</v>
      </c>
      <c r="J407" s="145">
        <f>อุดรธานี!F205</f>
        <v>1050728.8</v>
      </c>
      <c r="K407" s="144">
        <f>อุดรธานี!AL205</f>
        <v>756181.37000000011</v>
      </c>
      <c r="L407" s="145">
        <f>อุดรธานี!AM205</f>
        <v>2287743.52</v>
      </c>
      <c r="M407" s="145">
        <f>อุดรธานี!AN205</f>
        <v>2160620.79</v>
      </c>
      <c r="N407" s="141"/>
      <c r="O407" s="141"/>
      <c r="P407" s="141"/>
      <c r="Q407" s="133">
        <f t="shared" si="41"/>
        <v>127122.72999999998</v>
      </c>
      <c r="R407" s="134">
        <f t="shared" si="42"/>
        <v>656.07786636076855</v>
      </c>
    </row>
    <row r="408" spans="1:18" x14ac:dyDescent="0.35">
      <c r="A408" s="140">
        <v>9</v>
      </c>
      <c r="B408" s="141" t="s">
        <v>64</v>
      </c>
      <c r="C408" s="141" t="s">
        <v>347</v>
      </c>
      <c r="D408" s="141" t="s">
        <v>155</v>
      </c>
      <c r="E408" s="141" t="s">
        <v>55</v>
      </c>
      <c r="F408" s="141" t="s">
        <v>180</v>
      </c>
      <c r="G408" s="141" t="s">
        <v>1013</v>
      </c>
      <c r="H408" s="142">
        <v>2685</v>
      </c>
      <c r="I408" s="140">
        <v>2</v>
      </c>
      <c r="J408" s="145">
        <f>อุดรธานี!F206</f>
        <v>938348.99</v>
      </c>
      <c r="K408" s="144">
        <f>อุดรธานี!AL206</f>
        <v>1033446.9300000002</v>
      </c>
      <c r="L408" s="145">
        <f>อุดรธานี!AM206</f>
        <v>2049955.1800000002</v>
      </c>
      <c r="M408" s="145">
        <f>อุดรธานี!AN206</f>
        <v>1713450.6199999999</v>
      </c>
      <c r="N408" s="141"/>
      <c r="O408" s="141"/>
      <c r="P408" s="141"/>
      <c r="Q408" s="133">
        <f t="shared" si="41"/>
        <v>336504.56000000029</v>
      </c>
      <c r="R408" s="134">
        <f t="shared" si="42"/>
        <v>763.48423836126631</v>
      </c>
    </row>
    <row r="409" spans="1:18" s="217" customFormat="1" x14ac:dyDescent="0.35">
      <c r="A409" s="213">
        <v>10</v>
      </c>
      <c r="B409" s="214" t="s">
        <v>64</v>
      </c>
      <c r="C409" s="214" t="s">
        <v>347</v>
      </c>
      <c r="D409" s="214" t="s">
        <v>155</v>
      </c>
      <c r="E409" s="214" t="s">
        <v>55</v>
      </c>
      <c r="F409" s="214" t="s">
        <v>180</v>
      </c>
      <c r="G409" s="214" t="s">
        <v>1014</v>
      </c>
      <c r="H409" s="215">
        <v>996</v>
      </c>
      <c r="I409" s="213">
        <v>1</v>
      </c>
      <c r="J409" s="189">
        <f>อุดรธานี!F207</f>
        <v>283077.53999999998</v>
      </c>
      <c r="K409" s="189">
        <f>อุดรธานี!AL207</f>
        <v>332140.15999999997</v>
      </c>
      <c r="L409" s="189">
        <f>อุดรธานี!AM207</f>
        <v>567158.02</v>
      </c>
      <c r="M409" s="189">
        <f>อุดรธานี!AN207</f>
        <v>557772.76</v>
      </c>
      <c r="N409" s="214"/>
      <c r="O409" s="214"/>
      <c r="P409" s="214"/>
      <c r="Q409" s="216">
        <f t="shared" si="41"/>
        <v>9385.2600000000093</v>
      </c>
      <c r="R409" s="216">
        <f t="shared" si="42"/>
        <v>569.43576305220881</v>
      </c>
    </row>
    <row r="410" spans="1:18" s="152" customFormat="1" x14ac:dyDescent="0.35">
      <c r="A410" s="146">
        <v>17</v>
      </c>
      <c r="B410" s="147" t="s">
        <v>64</v>
      </c>
      <c r="C410" s="147"/>
      <c r="D410" s="147"/>
      <c r="E410" s="147" t="s">
        <v>77</v>
      </c>
      <c r="F410" s="147"/>
      <c r="G410" s="147" t="s">
        <v>349</v>
      </c>
      <c r="H410" s="153">
        <f>SUM(H400:H409)</f>
        <v>20489</v>
      </c>
      <c r="I410" s="146"/>
      <c r="J410" s="149">
        <f>SUM(J400:J409)</f>
        <v>5788306.0899999999</v>
      </c>
      <c r="K410" s="149">
        <f t="shared" ref="K410:M410" si="45">SUM(K400:K409)</f>
        <v>5875702.2799999993</v>
      </c>
      <c r="L410" s="149">
        <f t="shared" si="45"/>
        <v>14356125.319999998</v>
      </c>
      <c r="M410" s="149">
        <f t="shared" si="45"/>
        <v>12918302.91</v>
      </c>
      <c r="N410" s="147">
        <v>9</v>
      </c>
      <c r="O410" s="147">
        <v>9</v>
      </c>
      <c r="P410" s="147">
        <v>0</v>
      </c>
      <c r="Q410" s="150">
        <f t="shared" si="41"/>
        <v>1437822.4099999983</v>
      </c>
      <c r="R410" s="151">
        <f>L410/H410</f>
        <v>700.67476792425191</v>
      </c>
    </row>
    <row r="411" spans="1:18" x14ac:dyDescent="0.35">
      <c r="A411" s="140">
        <v>1</v>
      </c>
      <c r="B411" s="141" t="s">
        <v>64</v>
      </c>
      <c r="C411" s="141" t="s">
        <v>41</v>
      </c>
      <c r="D411" s="141" t="s">
        <v>157</v>
      </c>
      <c r="E411" s="141" t="s">
        <v>42</v>
      </c>
      <c r="F411" s="141" t="s">
        <v>210</v>
      </c>
      <c r="G411" s="141" t="s">
        <v>350</v>
      </c>
      <c r="H411" s="142"/>
      <c r="I411" s="140"/>
      <c r="J411" s="143"/>
      <c r="K411" s="144"/>
      <c r="L411" s="145"/>
      <c r="M411" s="145"/>
      <c r="N411" s="141"/>
      <c r="O411" s="141"/>
      <c r="P411" s="141"/>
    </row>
    <row r="412" spans="1:18" x14ac:dyDescent="0.35">
      <c r="A412" s="140">
        <v>2</v>
      </c>
      <c r="B412" s="141" t="s">
        <v>64</v>
      </c>
      <c r="C412" s="141" t="s">
        <v>41</v>
      </c>
      <c r="D412" s="141" t="s">
        <v>157</v>
      </c>
      <c r="E412" s="141" t="s">
        <v>42</v>
      </c>
      <c r="F412" s="141" t="s">
        <v>180</v>
      </c>
      <c r="G412" s="141" t="s">
        <v>1015</v>
      </c>
      <c r="H412" s="142">
        <v>3443</v>
      </c>
      <c r="I412" s="140">
        <v>3</v>
      </c>
      <c r="J412" s="145">
        <f>อุดรธานี!F208</f>
        <v>720604.97</v>
      </c>
      <c r="K412" s="144">
        <f>อุดรธานี!AL208</f>
        <v>576244.97</v>
      </c>
      <c r="L412" s="145">
        <f>อุดรธานี!AM208</f>
        <v>2366267.33</v>
      </c>
      <c r="M412" s="145">
        <f>อุดรธานี!AN208</f>
        <v>2291502.21</v>
      </c>
      <c r="N412" s="141"/>
      <c r="O412" s="141"/>
      <c r="P412" s="141"/>
      <c r="Q412" s="133">
        <f t="shared" si="41"/>
        <v>74765.120000000112</v>
      </c>
      <c r="R412" s="134">
        <f t="shared" si="42"/>
        <v>687.26904734243396</v>
      </c>
    </row>
    <row r="413" spans="1:18" x14ac:dyDescent="0.35">
      <c r="A413" s="140">
        <v>3</v>
      </c>
      <c r="B413" s="141" t="s">
        <v>64</v>
      </c>
      <c r="C413" s="141" t="s">
        <v>41</v>
      </c>
      <c r="D413" s="141" t="s">
        <v>157</v>
      </c>
      <c r="E413" s="141" t="s">
        <v>42</v>
      </c>
      <c r="F413" s="141" t="s">
        <v>180</v>
      </c>
      <c r="G413" s="141" t="s">
        <v>1016</v>
      </c>
      <c r="H413" s="142">
        <v>3110</v>
      </c>
      <c r="I413" s="140">
        <v>3</v>
      </c>
      <c r="J413" s="145">
        <f>อุดรธานี!F209</f>
        <v>283702.64</v>
      </c>
      <c r="K413" s="144">
        <f>อุดรธานี!AL209</f>
        <v>328911.81000000006</v>
      </c>
      <c r="L413" s="145">
        <f>อุดรธานี!AM209</f>
        <v>983643.76</v>
      </c>
      <c r="M413" s="145">
        <f>อุดรธานี!AN209</f>
        <v>902542.38000000012</v>
      </c>
      <c r="N413" s="141"/>
      <c r="O413" s="141"/>
      <c r="P413" s="141"/>
      <c r="Q413" s="133">
        <f t="shared" si="41"/>
        <v>81101.379999999888</v>
      </c>
      <c r="R413" s="134">
        <f t="shared" si="42"/>
        <v>316.28416720257235</v>
      </c>
    </row>
    <row r="414" spans="1:18" x14ac:dyDescent="0.35">
      <c r="A414" s="140">
        <v>4</v>
      </c>
      <c r="B414" s="141" t="s">
        <v>64</v>
      </c>
      <c r="C414" s="141" t="s">
        <v>41</v>
      </c>
      <c r="D414" s="141" t="s">
        <v>157</v>
      </c>
      <c r="E414" s="141" t="s">
        <v>42</v>
      </c>
      <c r="F414" s="141" t="s">
        <v>180</v>
      </c>
      <c r="G414" s="141" t="s">
        <v>1017</v>
      </c>
      <c r="H414" s="142">
        <v>5426</v>
      </c>
      <c r="I414" s="140">
        <v>4</v>
      </c>
      <c r="J414" s="145">
        <f>อุดรธานี!F210</f>
        <v>1027878.63</v>
      </c>
      <c r="K414" s="144">
        <f>อุดรธานี!AL210</f>
        <v>1068562.5999999999</v>
      </c>
      <c r="L414" s="145">
        <f>อุดรธานี!AM210</f>
        <v>2862314.5</v>
      </c>
      <c r="M414" s="145">
        <f>อุดรธานี!AN210</f>
        <v>2565152.6799999997</v>
      </c>
      <c r="N414" s="141"/>
      <c r="O414" s="141"/>
      <c r="P414" s="141"/>
      <c r="Q414" s="133">
        <f t="shared" si="41"/>
        <v>297161.8200000003</v>
      </c>
      <c r="R414" s="134">
        <f t="shared" si="42"/>
        <v>527.51833763361594</v>
      </c>
    </row>
    <row r="415" spans="1:18" x14ac:dyDescent="0.35">
      <c r="A415" s="140">
        <v>5</v>
      </c>
      <c r="B415" s="141" t="s">
        <v>64</v>
      </c>
      <c r="C415" s="141" t="s">
        <v>41</v>
      </c>
      <c r="D415" s="141" t="s">
        <v>157</v>
      </c>
      <c r="E415" s="141" t="s">
        <v>42</v>
      </c>
      <c r="F415" s="141" t="s">
        <v>180</v>
      </c>
      <c r="G415" s="141" t="s">
        <v>1018</v>
      </c>
      <c r="H415" s="142">
        <v>3183</v>
      </c>
      <c r="I415" s="140">
        <v>3</v>
      </c>
      <c r="J415" s="145">
        <f>อุดรธานี!F211</f>
        <v>454055.12</v>
      </c>
      <c r="K415" s="144">
        <f>อุดรธานี!AL211</f>
        <v>325732.38</v>
      </c>
      <c r="L415" s="145">
        <f>อุดรธานี!AM211</f>
        <v>1227766.97</v>
      </c>
      <c r="M415" s="145">
        <f>อุดรธานี!AN211</f>
        <v>1426622.86</v>
      </c>
      <c r="N415" s="141"/>
      <c r="O415" s="141"/>
      <c r="P415" s="141"/>
      <c r="Q415" s="133">
        <f>L415-M415</f>
        <v>-198855.89000000013</v>
      </c>
      <c r="R415" s="134">
        <f t="shared" si="42"/>
        <v>385.72634935595352</v>
      </c>
    </row>
    <row r="416" spans="1:18" s="152" customFormat="1" x14ac:dyDescent="0.35">
      <c r="A416" s="146">
        <v>18</v>
      </c>
      <c r="B416" s="147" t="s">
        <v>64</v>
      </c>
      <c r="C416" s="147"/>
      <c r="D416" s="147"/>
      <c r="E416" s="147" t="s">
        <v>77</v>
      </c>
      <c r="F416" s="147"/>
      <c r="G416" s="147" t="s">
        <v>351</v>
      </c>
      <c r="H416" s="153">
        <f>SUM(H411:H415)</f>
        <v>15162</v>
      </c>
      <c r="I416" s="146"/>
      <c r="J416" s="149">
        <f>SUM(J411:J415)</f>
        <v>2486241.36</v>
      </c>
      <c r="K416" s="149">
        <f t="shared" ref="K416:M416" si="46">SUM(K411:K415)</f>
        <v>2299451.7599999998</v>
      </c>
      <c r="L416" s="149">
        <f t="shared" si="46"/>
        <v>7439992.5599999996</v>
      </c>
      <c r="M416" s="149">
        <f t="shared" si="46"/>
        <v>7185820.1299999999</v>
      </c>
      <c r="N416" s="147">
        <v>4</v>
      </c>
      <c r="O416" s="147">
        <v>4</v>
      </c>
      <c r="P416" s="147">
        <f>N416-O416</f>
        <v>0</v>
      </c>
      <c r="Q416" s="150">
        <f t="shared" si="41"/>
        <v>254172.4299999997</v>
      </c>
      <c r="R416" s="151">
        <f>L416/H416</f>
        <v>490.69994459833794</v>
      </c>
    </row>
    <row r="417" spans="1:18" x14ac:dyDescent="0.35">
      <c r="A417" s="140">
        <v>1</v>
      </c>
      <c r="B417" s="141" t="s">
        <v>64</v>
      </c>
      <c r="C417" s="141" t="s">
        <v>352</v>
      </c>
      <c r="D417" s="141" t="s">
        <v>106</v>
      </c>
      <c r="E417" s="141" t="s">
        <v>353</v>
      </c>
      <c r="F417" s="141" t="s">
        <v>210</v>
      </c>
      <c r="G417" s="141" t="s">
        <v>354</v>
      </c>
      <c r="H417" s="142"/>
      <c r="I417" s="140"/>
      <c r="J417" s="143"/>
      <c r="K417" s="144"/>
      <c r="L417" s="145"/>
      <c r="M417" s="145"/>
      <c r="N417" s="141"/>
      <c r="O417" s="141"/>
      <c r="P417" s="141"/>
    </row>
    <row r="418" spans="1:18" x14ac:dyDescent="0.35">
      <c r="A418" s="140">
        <v>2</v>
      </c>
      <c r="B418" s="141" t="s">
        <v>64</v>
      </c>
      <c r="C418" s="141" t="s">
        <v>33</v>
      </c>
      <c r="D418" s="141" t="s">
        <v>99</v>
      </c>
      <c r="E418" s="141" t="s">
        <v>353</v>
      </c>
      <c r="F418" s="141" t="s">
        <v>180</v>
      </c>
      <c r="G418" s="141" t="s">
        <v>873</v>
      </c>
      <c r="H418" s="142">
        <v>1949</v>
      </c>
      <c r="I418" s="140">
        <v>2</v>
      </c>
      <c r="J418" s="143">
        <f>อุดรธานี!F66</f>
        <v>774357.87</v>
      </c>
      <c r="K418" s="144">
        <f>อุดรธานี!AL66</f>
        <v>1030934.23</v>
      </c>
      <c r="L418" s="145">
        <f>อุดรธานี!AM66</f>
        <v>2521965.41</v>
      </c>
      <c r="M418" s="145">
        <f>อุดรธานี!AN66</f>
        <v>1998504.5999999999</v>
      </c>
      <c r="N418" s="141"/>
      <c r="O418" s="141"/>
      <c r="P418" s="141"/>
      <c r="Q418" s="150">
        <f>L418-M418</f>
        <v>523460.81000000029</v>
      </c>
      <c r="R418" s="151">
        <f>L418/H418</f>
        <v>1293.9791739353516</v>
      </c>
    </row>
    <row r="419" spans="1:18" s="152" customFormat="1" x14ac:dyDescent="0.35">
      <c r="A419" s="146">
        <v>19</v>
      </c>
      <c r="B419" s="147" t="s">
        <v>64</v>
      </c>
      <c r="C419" s="147"/>
      <c r="D419" s="147"/>
      <c r="E419" s="147" t="s">
        <v>77</v>
      </c>
      <c r="F419" s="147"/>
      <c r="G419" s="147" t="s">
        <v>355</v>
      </c>
      <c r="H419" s="153">
        <f>SUM(H417:H418)</f>
        <v>1949</v>
      </c>
      <c r="I419" s="146"/>
      <c r="J419" s="149">
        <f>SUM(J417:J418)</f>
        <v>774357.87</v>
      </c>
      <c r="K419" s="149">
        <f t="shared" ref="K419:M419" si="47">SUM(K417:K418)</f>
        <v>1030934.23</v>
      </c>
      <c r="L419" s="149">
        <f t="shared" si="47"/>
        <v>2521965.41</v>
      </c>
      <c r="M419" s="149">
        <f t="shared" si="47"/>
        <v>1998504.5999999999</v>
      </c>
      <c r="N419" s="147">
        <v>1</v>
      </c>
      <c r="O419" s="147">
        <v>1</v>
      </c>
      <c r="P419" s="147">
        <f>N419-O419</f>
        <v>0</v>
      </c>
      <c r="Q419" s="150"/>
      <c r="R419" s="151"/>
    </row>
    <row r="420" spans="1:18" x14ac:dyDescent="0.35">
      <c r="A420" s="140">
        <v>1</v>
      </c>
      <c r="B420" s="141" t="s">
        <v>64</v>
      </c>
      <c r="C420" s="141" t="s">
        <v>356</v>
      </c>
      <c r="D420" s="141" t="s">
        <v>159</v>
      </c>
      <c r="E420" s="141" t="s">
        <v>56</v>
      </c>
      <c r="F420" s="141" t="s">
        <v>210</v>
      </c>
      <c r="G420" s="141" t="s">
        <v>357</v>
      </c>
      <c r="H420" s="142"/>
      <c r="I420" s="140"/>
      <c r="J420" s="143"/>
      <c r="K420" s="144"/>
      <c r="L420" s="145"/>
      <c r="M420" s="145"/>
      <c r="N420" s="141"/>
      <c r="O420" s="141"/>
      <c r="P420" s="141"/>
    </row>
    <row r="421" spans="1:18" x14ac:dyDescent="0.35">
      <c r="A421" s="140">
        <v>2</v>
      </c>
      <c r="B421" s="141" t="s">
        <v>64</v>
      </c>
      <c r="C421" s="141" t="s">
        <v>356</v>
      </c>
      <c r="D421" s="141" t="s">
        <v>159</v>
      </c>
      <c r="E421" s="141" t="s">
        <v>56</v>
      </c>
      <c r="F421" s="141" t="s">
        <v>180</v>
      </c>
      <c r="G421" s="141" t="s">
        <v>1019</v>
      </c>
      <c r="H421" s="142">
        <v>3850</v>
      </c>
      <c r="I421" s="140">
        <v>3</v>
      </c>
      <c r="J421" s="145">
        <f>อุดรธานี!F212</f>
        <v>1482852.31</v>
      </c>
      <c r="K421" s="144">
        <f>อุดรธานี!AL212</f>
        <v>1644402.48</v>
      </c>
      <c r="L421" s="145">
        <f>อุดรธานี!AM212</f>
        <v>2461365.2199999997</v>
      </c>
      <c r="M421" s="145">
        <f>อุดรธานี!AN212</f>
        <v>2137279.1500000004</v>
      </c>
      <c r="N421" s="141"/>
      <c r="O421" s="141"/>
      <c r="P421" s="141"/>
      <c r="Q421" s="133">
        <f t="shared" si="41"/>
        <v>324086.06999999937</v>
      </c>
      <c r="R421" s="134">
        <f t="shared" si="42"/>
        <v>639.31564155844148</v>
      </c>
    </row>
    <row r="422" spans="1:18" x14ac:dyDescent="0.35">
      <c r="A422" s="140">
        <v>3</v>
      </c>
      <c r="B422" s="141" t="s">
        <v>64</v>
      </c>
      <c r="C422" s="141" t="s">
        <v>356</v>
      </c>
      <c r="D422" s="141" t="s">
        <v>159</v>
      </c>
      <c r="E422" s="141" t="s">
        <v>56</v>
      </c>
      <c r="F422" s="141" t="s">
        <v>180</v>
      </c>
      <c r="G422" s="141" t="s">
        <v>1020</v>
      </c>
      <c r="H422" s="142">
        <v>3381</v>
      </c>
      <c r="I422" s="140">
        <v>3</v>
      </c>
      <c r="J422" s="145">
        <f>อุดรธานี!F213</f>
        <v>811290.86</v>
      </c>
      <c r="K422" s="144">
        <f>อุดรธานี!AL213</f>
        <v>978289.97</v>
      </c>
      <c r="L422" s="145">
        <f>อุดรธานี!AM213</f>
        <v>2021078.2399999998</v>
      </c>
      <c r="M422" s="145">
        <f>อุดรธานี!AN213</f>
        <v>1603629.4300000002</v>
      </c>
      <c r="N422" s="141"/>
      <c r="O422" s="141"/>
      <c r="P422" s="141"/>
      <c r="Q422" s="133">
        <f t="shared" si="41"/>
        <v>417448.80999999959</v>
      </c>
      <c r="R422" s="134">
        <f t="shared" si="42"/>
        <v>597.77528541851518</v>
      </c>
    </row>
    <row r="423" spans="1:18" x14ac:dyDescent="0.35">
      <c r="A423" s="140">
        <v>4</v>
      </c>
      <c r="B423" s="141" t="s">
        <v>64</v>
      </c>
      <c r="C423" s="141" t="s">
        <v>356</v>
      </c>
      <c r="D423" s="141" t="s">
        <v>159</v>
      </c>
      <c r="E423" s="141" t="s">
        <v>56</v>
      </c>
      <c r="F423" s="141" t="s">
        <v>180</v>
      </c>
      <c r="G423" s="141" t="s">
        <v>1021</v>
      </c>
      <c r="H423" s="142">
        <v>2640</v>
      </c>
      <c r="I423" s="140">
        <v>2</v>
      </c>
      <c r="J423" s="145">
        <f>อุดรธานี!F214</f>
        <v>915127.73</v>
      </c>
      <c r="K423" s="144">
        <f>อุดรธานี!AL214</f>
        <v>979705.3899999999</v>
      </c>
      <c r="L423" s="145">
        <f>อุดรธานี!AM214</f>
        <v>1844251.9900000002</v>
      </c>
      <c r="M423" s="145">
        <f>อุดรธานี!AN214</f>
        <v>1570271.7600000002</v>
      </c>
      <c r="N423" s="141"/>
      <c r="O423" s="141"/>
      <c r="P423" s="141"/>
      <c r="Q423" s="133">
        <f t="shared" si="41"/>
        <v>273980.23</v>
      </c>
      <c r="R423" s="134">
        <f t="shared" si="42"/>
        <v>698.5802992424243</v>
      </c>
    </row>
    <row r="424" spans="1:18" x14ac:dyDescent="0.35">
      <c r="A424" s="140">
        <v>5</v>
      </c>
      <c r="B424" s="141" t="s">
        <v>64</v>
      </c>
      <c r="C424" s="141" t="s">
        <v>356</v>
      </c>
      <c r="D424" s="141" t="s">
        <v>159</v>
      </c>
      <c r="E424" s="141" t="s">
        <v>56</v>
      </c>
      <c r="F424" s="141" t="s">
        <v>180</v>
      </c>
      <c r="G424" s="141" t="s">
        <v>1022</v>
      </c>
      <c r="H424" s="142">
        <v>5792</v>
      </c>
      <c r="I424" s="140">
        <v>4</v>
      </c>
      <c r="J424" s="145">
        <f>อุดรธานี!F215</f>
        <v>1699455.85</v>
      </c>
      <c r="K424" s="144">
        <f>อุดรธานี!AL215</f>
        <v>1831204.3599999999</v>
      </c>
      <c r="L424" s="145">
        <f>อุดรธานี!AM215</f>
        <v>3573436.52</v>
      </c>
      <c r="M424" s="145">
        <f>อุดรธานี!AN215</f>
        <v>3376069.1599999997</v>
      </c>
      <c r="N424" s="141"/>
      <c r="O424" s="141"/>
      <c r="P424" s="141"/>
      <c r="Q424" s="133">
        <f t="shared" si="41"/>
        <v>197367.36000000034</v>
      </c>
      <c r="R424" s="134">
        <f t="shared" si="42"/>
        <v>616.96072513812157</v>
      </c>
    </row>
    <row r="425" spans="1:18" x14ac:dyDescent="0.35">
      <c r="A425" s="140">
        <v>6</v>
      </c>
      <c r="B425" s="141" t="s">
        <v>64</v>
      </c>
      <c r="C425" s="141" t="s">
        <v>356</v>
      </c>
      <c r="D425" s="141" t="s">
        <v>159</v>
      </c>
      <c r="E425" s="141" t="s">
        <v>56</v>
      </c>
      <c r="F425" s="141" t="s">
        <v>180</v>
      </c>
      <c r="G425" s="141" t="s">
        <v>1023</v>
      </c>
      <c r="H425" s="142">
        <v>1533</v>
      </c>
      <c r="I425" s="140">
        <v>2</v>
      </c>
      <c r="J425" s="145">
        <f>อุดรธานี!F216</f>
        <v>752670.14</v>
      </c>
      <c r="K425" s="144">
        <f>อุดรธานี!AL216</f>
        <v>850084.48</v>
      </c>
      <c r="L425" s="145">
        <f>อุดรธานี!AM216</f>
        <v>1653907.18</v>
      </c>
      <c r="M425" s="145">
        <f>อุดรธานี!AN216</f>
        <v>1418870.53</v>
      </c>
      <c r="N425" s="141"/>
      <c r="O425" s="141"/>
      <c r="P425" s="141"/>
      <c r="Q425" s="133">
        <f t="shared" si="41"/>
        <v>235036.64999999991</v>
      </c>
      <c r="R425" s="134">
        <f t="shared" si="42"/>
        <v>1078.869654272668</v>
      </c>
    </row>
    <row r="426" spans="1:18" s="152" customFormat="1" x14ac:dyDescent="0.35">
      <c r="A426" s="146">
        <v>20</v>
      </c>
      <c r="B426" s="147" t="s">
        <v>64</v>
      </c>
      <c r="C426" s="147"/>
      <c r="D426" s="147"/>
      <c r="E426" s="147" t="s">
        <v>77</v>
      </c>
      <c r="F426" s="147"/>
      <c r="G426" s="147" t="s">
        <v>358</v>
      </c>
      <c r="H426" s="153">
        <f>SUM(H420:H425)</f>
        <v>17196</v>
      </c>
      <c r="I426" s="146"/>
      <c r="J426" s="149">
        <f>SUM(J420:J425)</f>
        <v>5661396.8899999997</v>
      </c>
      <c r="K426" s="184">
        <f>SUM(K420:K425)</f>
        <v>6283686.6799999997</v>
      </c>
      <c r="L426" s="149">
        <f t="shared" ref="L426:M426" si="48">SUM(L420:L425)</f>
        <v>11554039.149999999</v>
      </c>
      <c r="M426" s="149">
        <f t="shared" si="48"/>
        <v>10106120.029999999</v>
      </c>
      <c r="N426" s="147">
        <v>5</v>
      </c>
      <c r="O426" s="147">
        <v>5</v>
      </c>
      <c r="P426" s="147">
        <f>N426-O426</f>
        <v>0</v>
      </c>
      <c r="Q426" s="150">
        <f t="shared" si="41"/>
        <v>1447919.1199999992</v>
      </c>
      <c r="R426" s="151">
        <f>L426/H426</f>
        <v>671.90271865550119</v>
      </c>
    </row>
    <row r="427" spans="1:18" x14ac:dyDescent="0.35">
      <c r="A427" s="140">
        <v>1</v>
      </c>
      <c r="B427" s="141" t="s">
        <v>64</v>
      </c>
      <c r="C427" s="141" t="s">
        <v>359</v>
      </c>
      <c r="D427" s="141" t="s">
        <v>360</v>
      </c>
      <c r="E427" s="141" t="s">
        <v>45</v>
      </c>
      <c r="F427" s="141" t="s">
        <v>210</v>
      </c>
      <c r="G427" s="141" t="s">
        <v>361</v>
      </c>
      <c r="H427" s="142"/>
      <c r="I427" s="140"/>
      <c r="J427" s="143"/>
      <c r="K427" s="144"/>
      <c r="L427" s="145"/>
      <c r="M427" s="145"/>
      <c r="N427" s="141"/>
      <c r="O427" s="141"/>
      <c r="P427" s="141"/>
    </row>
    <row r="428" spans="1:18" x14ac:dyDescent="0.35">
      <c r="A428" s="140">
        <v>2</v>
      </c>
      <c r="B428" s="141" t="s">
        <v>64</v>
      </c>
      <c r="C428" s="141" t="s">
        <v>359</v>
      </c>
      <c r="D428" s="141" t="s">
        <v>360</v>
      </c>
      <c r="E428" s="141" t="s">
        <v>45</v>
      </c>
      <c r="F428" s="141" t="s">
        <v>180</v>
      </c>
      <c r="G428" s="141" t="s">
        <v>1024</v>
      </c>
      <c r="H428" s="142">
        <v>6000</v>
      </c>
      <c r="I428" s="140">
        <v>4</v>
      </c>
      <c r="J428" s="145">
        <f>อุดรธานี!F217</f>
        <v>155679.23000000001</v>
      </c>
      <c r="K428" s="144">
        <f>อุดรธานี!AL217</f>
        <v>140506.46000000002</v>
      </c>
      <c r="L428" s="145">
        <f>อุดรธานี!AM217</f>
        <v>2180879.77</v>
      </c>
      <c r="M428" s="145">
        <f>อุดรธานี!AN217</f>
        <v>2404436.34</v>
      </c>
      <c r="N428" s="141"/>
      <c r="O428" s="141"/>
      <c r="P428" s="141"/>
      <c r="Q428" s="133">
        <f t="shared" si="41"/>
        <v>-223556.56999999983</v>
      </c>
      <c r="R428" s="134">
        <f t="shared" si="42"/>
        <v>363.47996166666667</v>
      </c>
    </row>
    <row r="429" spans="1:18" x14ac:dyDescent="0.35">
      <c r="A429" s="140">
        <v>3</v>
      </c>
      <c r="B429" s="141" t="s">
        <v>64</v>
      </c>
      <c r="C429" s="141" t="s">
        <v>359</v>
      </c>
      <c r="D429" s="141" t="s">
        <v>360</v>
      </c>
      <c r="E429" s="141" t="s">
        <v>45</v>
      </c>
      <c r="F429" s="141" t="s">
        <v>180</v>
      </c>
      <c r="G429" s="141" t="s">
        <v>1025</v>
      </c>
      <c r="H429" s="142">
        <v>2330</v>
      </c>
      <c r="I429" s="140">
        <v>2</v>
      </c>
      <c r="J429" s="145">
        <f>อุดรธานี!F218</f>
        <v>163151.48000000001</v>
      </c>
      <c r="K429" s="144">
        <f>อุดรธานี!AL218</f>
        <v>222124.15000000002</v>
      </c>
      <c r="L429" s="145">
        <f>อุดรธานี!AM218</f>
        <v>1667902.58</v>
      </c>
      <c r="M429" s="145">
        <f>อุดรธานี!AN218</f>
        <v>1590178.0799999998</v>
      </c>
      <c r="N429" s="141"/>
      <c r="O429" s="141"/>
      <c r="P429" s="141"/>
      <c r="Q429" s="133">
        <f t="shared" si="41"/>
        <v>77724.500000000233</v>
      </c>
      <c r="R429" s="134">
        <f t="shared" si="42"/>
        <v>715.83801716738196</v>
      </c>
    </row>
    <row r="430" spans="1:18" x14ac:dyDescent="0.35">
      <c r="A430" s="140">
        <v>4</v>
      </c>
      <c r="B430" s="141" t="s">
        <v>64</v>
      </c>
      <c r="C430" s="141" t="s">
        <v>359</v>
      </c>
      <c r="D430" s="141" t="s">
        <v>360</v>
      </c>
      <c r="E430" s="141" t="s">
        <v>45</v>
      </c>
      <c r="F430" s="141" t="s">
        <v>180</v>
      </c>
      <c r="G430" s="141" t="s">
        <v>1026</v>
      </c>
      <c r="H430" s="142">
        <v>2684</v>
      </c>
      <c r="I430" s="140">
        <v>2</v>
      </c>
      <c r="J430" s="145">
        <f>อุดรธานี!F219</f>
        <v>208818.43</v>
      </c>
      <c r="K430" s="144">
        <f>อุดรธานี!AL219</f>
        <v>252150.18999999997</v>
      </c>
      <c r="L430" s="145">
        <f>อุดรธานี!AM219</f>
        <v>1921801.38</v>
      </c>
      <c r="M430" s="145">
        <f>อุดรธานี!AN219</f>
        <v>1833761.6700000002</v>
      </c>
      <c r="N430" s="141"/>
      <c r="O430" s="141"/>
      <c r="P430" s="141"/>
      <c r="Q430" s="133">
        <f t="shared" si="41"/>
        <v>88039.70999999973</v>
      </c>
      <c r="R430" s="134">
        <f t="shared" si="42"/>
        <v>716.0213785394933</v>
      </c>
    </row>
    <row r="431" spans="1:18" x14ac:dyDescent="0.35">
      <c r="A431" s="140">
        <v>5</v>
      </c>
      <c r="B431" s="141" t="s">
        <v>64</v>
      </c>
      <c r="C431" s="141" t="s">
        <v>359</v>
      </c>
      <c r="D431" s="141" t="s">
        <v>360</v>
      </c>
      <c r="E431" s="141" t="s">
        <v>45</v>
      </c>
      <c r="F431" s="141" t="s">
        <v>180</v>
      </c>
      <c r="G431" s="141" t="s">
        <v>1027</v>
      </c>
      <c r="H431" s="142">
        <v>7170</v>
      </c>
      <c r="I431" s="140">
        <v>5</v>
      </c>
      <c r="J431" s="145">
        <f>อุดรธานี!F220</f>
        <v>468463.62</v>
      </c>
      <c r="K431" s="144">
        <f>อุดรธานี!AL220</f>
        <v>476348.89</v>
      </c>
      <c r="L431" s="145">
        <f>อุดรธานี!AM220</f>
        <v>3937153.84</v>
      </c>
      <c r="M431" s="145">
        <f>อุดรธานี!AN220</f>
        <v>3958959.6599999997</v>
      </c>
      <c r="N431" s="141"/>
      <c r="O431" s="141"/>
      <c r="P431" s="141"/>
      <c r="Q431" s="133">
        <f t="shared" si="41"/>
        <v>-21805.819999999832</v>
      </c>
      <c r="R431" s="134">
        <f t="shared" si="42"/>
        <v>549.11490097629007</v>
      </c>
    </row>
    <row r="432" spans="1:18" s="152" customFormat="1" x14ac:dyDescent="0.35">
      <c r="A432" s="146">
        <v>21</v>
      </c>
      <c r="B432" s="147" t="s">
        <v>64</v>
      </c>
      <c r="C432" s="147"/>
      <c r="D432" s="147"/>
      <c r="E432" s="147" t="s">
        <v>77</v>
      </c>
      <c r="F432" s="147"/>
      <c r="G432" s="147" t="s">
        <v>362</v>
      </c>
      <c r="H432" s="153">
        <f>SUM(H427:H431)</f>
        <v>18184</v>
      </c>
      <c r="I432" s="146"/>
      <c r="J432" s="149">
        <f>SUM(J427:J431)</f>
        <v>996112.76</v>
      </c>
      <c r="K432" s="149">
        <f t="shared" ref="K432:M432" si="49">SUM(K427:K431)</f>
        <v>1091129.69</v>
      </c>
      <c r="L432" s="149">
        <f t="shared" si="49"/>
        <v>9707737.5700000003</v>
      </c>
      <c r="M432" s="149">
        <f t="shared" si="49"/>
        <v>9787335.75</v>
      </c>
      <c r="N432" s="147">
        <v>4</v>
      </c>
      <c r="O432" s="147">
        <v>4</v>
      </c>
      <c r="P432" s="147">
        <f>N432-O432</f>
        <v>0</v>
      </c>
      <c r="Q432" s="150">
        <f t="shared" si="41"/>
        <v>-79598.179999999702</v>
      </c>
      <c r="R432" s="151">
        <f t="shared" si="42"/>
        <v>533.86150296964365</v>
      </c>
    </row>
    <row r="433" spans="1:18" s="152" customFormat="1" ht="24" customHeight="1" thickBot="1" x14ac:dyDescent="0.4">
      <c r="A433" s="161"/>
      <c r="B433" s="162" t="s">
        <v>64</v>
      </c>
      <c r="C433" s="162" t="s">
        <v>64</v>
      </c>
      <c r="D433" s="162" t="s">
        <v>64</v>
      </c>
      <c r="E433" s="162" t="s">
        <v>64</v>
      </c>
      <c r="F433" s="162"/>
      <c r="G433" s="162" t="s">
        <v>363</v>
      </c>
      <c r="H433" s="163">
        <f>H210+H223+H236+H254+H265+H281+H289+H295+H309+H321+H338+H360+H371+H386+H393+H399+H410+H416+H419+H426+H432</f>
        <v>1025314</v>
      </c>
      <c r="I433" s="161"/>
      <c r="J433" s="164">
        <f t="shared" ref="J433:O433" si="50">J210+J223+J236+J254+J265+J281+J289+J295+J309+J321+J338+J360+J371+J386+J393+J399+J410+J416+J419+J426+J432</f>
        <v>139407567.31</v>
      </c>
      <c r="K433" s="165">
        <f t="shared" si="50"/>
        <v>160406442.68999997</v>
      </c>
      <c r="L433" s="164">
        <f t="shared" si="50"/>
        <v>505988251.04000008</v>
      </c>
      <c r="M433" s="164">
        <f t="shared" si="50"/>
        <v>480104567.17000002</v>
      </c>
      <c r="N433" s="162">
        <f t="shared" si="50"/>
        <v>210</v>
      </c>
      <c r="O433" s="162">
        <f t="shared" si="50"/>
        <v>210</v>
      </c>
      <c r="P433" s="162">
        <f>N433-O433</f>
        <v>0</v>
      </c>
      <c r="Q433" s="150">
        <f t="shared" si="41"/>
        <v>25883683.870000064</v>
      </c>
      <c r="R433" s="151">
        <f t="shared" si="42"/>
        <v>493.49589593041748</v>
      </c>
    </row>
    <row r="434" spans="1:18" ht="24" customHeight="1" thickTop="1" thickBot="1" x14ac:dyDescent="0.4">
      <c r="A434" s="166"/>
      <c r="B434" s="167"/>
      <c r="C434" s="167"/>
      <c r="D434" s="167"/>
      <c r="E434" s="311" t="s">
        <v>364</v>
      </c>
      <c r="F434" s="312"/>
      <c r="G434" s="313"/>
      <c r="H434" s="168"/>
      <c r="I434" s="166"/>
      <c r="J434" s="169">
        <f>J433/O433</f>
        <v>663845.55861904763</v>
      </c>
      <c r="K434" s="170">
        <f>K433/O433</f>
        <v>763840.20328571415</v>
      </c>
      <c r="L434" s="169">
        <f>L433/O433</f>
        <v>2409467.8620952386</v>
      </c>
      <c r="M434" s="169">
        <f>M433/O433</f>
        <v>2286212.2246190477</v>
      </c>
      <c r="N434" s="218"/>
      <c r="O434" s="218"/>
      <c r="P434" s="218"/>
      <c r="Q434" s="133">
        <f t="shared" si="41"/>
        <v>123255.63747619092</v>
      </c>
    </row>
    <row r="435" spans="1:18" ht="21.75" thickTop="1" x14ac:dyDescent="0.35">
      <c r="A435" s="171">
        <v>1</v>
      </c>
      <c r="B435" s="172" t="s">
        <v>60</v>
      </c>
      <c r="C435" s="172" t="s">
        <v>365</v>
      </c>
      <c r="D435" s="172" t="s">
        <v>366</v>
      </c>
      <c r="E435" s="172" t="s">
        <v>367</v>
      </c>
      <c r="F435" s="172" t="s">
        <v>177</v>
      </c>
      <c r="G435" s="172" t="s">
        <v>368</v>
      </c>
      <c r="H435" s="173"/>
      <c r="I435" s="171"/>
      <c r="J435" s="174"/>
      <c r="K435" s="175"/>
      <c r="L435" s="176"/>
      <c r="M435" s="176"/>
      <c r="N435" s="172"/>
      <c r="O435" s="172"/>
      <c r="P435" s="172"/>
    </row>
    <row r="436" spans="1:18" x14ac:dyDescent="0.35">
      <c r="A436" s="140">
        <v>2</v>
      </c>
      <c r="B436" s="141" t="s">
        <v>60</v>
      </c>
      <c r="C436" s="141" t="s">
        <v>365</v>
      </c>
      <c r="D436" s="141" t="s">
        <v>366</v>
      </c>
      <c r="E436" s="141" t="s">
        <v>367</v>
      </c>
      <c r="F436" s="141" t="s">
        <v>180</v>
      </c>
      <c r="G436" s="141" t="s">
        <v>689</v>
      </c>
      <c r="H436" s="142">
        <v>6411</v>
      </c>
      <c r="I436" s="140">
        <v>5</v>
      </c>
      <c r="J436" s="143">
        <f>SUM('เลย '!F4)</f>
        <v>1055517.81</v>
      </c>
      <c r="K436" s="144">
        <f>SUM('เลย '!AM4)</f>
        <v>1231149.79</v>
      </c>
      <c r="L436" s="145">
        <f>'เลย '!AN4</f>
        <v>2840458.93</v>
      </c>
      <c r="M436" s="145">
        <f>'เลย '!AO4</f>
        <v>2571303.59</v>
      </c>
      <c r="N436" s="141"/>
      <c r="O436" s="141"/>
      <c r="P436" s="141"/>
      <c r="Q436" s="133">
        <f t="shared" si="41"/>
        <v>269155.34000000032</v>
      </c>
      <c r="R436" s="134">
        <f t="shared" si="42"/>
        <v>443.06019809702076</v>
      </c>
    </row>
    <row r="437" spans="1:18" x14ac:dyDescent="0.35">
      <c r="A437" s="140">
        <v>3</v>
      </c>
      <c r="B437" s="141" t="s">
        <v>60</v>
      </c>
      <c r="C437" s="141" t="s">
        <v>365</v>
      </c>
      <c r="D437" s="141" t="s">
        <v>366</v>
      </c>
      <c r="E437" s="141" t="s">
        <v>367</v>
      </c>
      <c r="F437" s="141" t="s">
        <v>180</v>
      </c>
      <c r="G437" s="141" t="s">
        <v>690</v>
      </c>
      <c r="H437" s="142">
        <v>2059</v>
      </c>
      <c r="I437" s="140">
        <v>2</v>
      </c>
      <c r="J437" s="143">
        <f>SUM('เลย '!F5)</f>
        <v>485344.71</v>
      </c>
      <c r="K437" s="144">
        <f>SUM('เลย '!AM5)</f>
        <v>528188.43000000005</v>
      </c>
      <c r="L437" s="145">
        <f>'เลย '!AN5</f>
        <v>1462894.6800000002</v>
      </c>
      <c r="M437" s="145">
        <f>'เลย '!AO5</f>
        <v>1391715.72</v>
      </c>
      <c r="N437" s="141"/>
      <c r="O437" s="141"/>
      <c r="P437" s="141"/>
      <c r="Q437" s="133">
        <f t="shared" si="41"/>
        <v>71178.960000000196</v>
      </c>
      <c r="R437" s="134">
        <f t="shared" si="42"/>
        <v>710.48794560466251</v>
      </c>
    </row>
    <row r="438" spans="1:18" x14ac:dyDescent="0.35">
      <c r="A438" s="140">
        <v>4</v>
      </c>
      <c r="B438" s="141" t="s">
        <v>60</v>
      </c>
      <c r="C438" s="141" t="s">
        <v>365</v>
      </c>
      <c r="D438" s="141" t="s">
        <v>366</v>
      </c>
      <c r="E438" s="141" t="s">
        <v>367</v>
      </c>
      <c r="F438" s="141" t="s">
        <v>180</v>
      </c>
      <c r="G438" s="141" t="s">
        <v>691</v>
      </c>
      <c r="H438" s="142">
        <v>6691</v>
      </c>
      <c r="I438" s="140">
        <v>5</v>
      </c>
      <c r="J438" s="143">
        <f>SUM('เลย '!F6)</f>
        <v>921617.28</v>
      </c>
      <c r="K438" s="144">
        <f>SUM('เลย '!AM6)</f>
        <v>998164.87</v>
      </c>
      <c r="L438" s="145">
        <f>'เลย '!AN6</f>
        <v>3682417.21</v>
      </c>
      <c r="M438" s="145">
        <f>'เลย '!AO6</f>
        <v>3487839.68</v>
      </c>
      <c r="N438" s="141"/>
      <c r="O438" s="141"/>
      <c r="P438" s="141"/>
      <c r="Q438" s="133">
        <f t="shared" si="41"/>
        <v>194577.5299999998</v>
      </c>
      <c r="R438" s="134">
        <f t="shared" si="42"/>
        <v>550.35379016589445</v>
      </c>
    </row>
    <row r="439" spans="1:18" x14ac:dyDescent="0.35">
      <c r="A439" s="140">
        <v>5</v>
      </c>
      <c r="B439" s="141" t="s">
        <v>60</v>
      </c>
      <c r="C439" s="141" t="s">
        <v>365</v>
      </c>
      <c r="D439" s="141" t="s">
        <v>366</v>
      </c>
      <c r="E439" s="141" t="s">
        <v>367</v>
      </c>
      <c r="F439" s="141" t="s">
        <v>180</v>
      </c>
      <c r="G439" s="141" t="s">
        <v>692</v>
      </c>
      <c r="H439" s="142">
        <v>3434</v>
      </c>
      <c r="I439" s="140">
        <v>3</v>
      </c>
      <c r="J439" s="143">
        <f>SUM('เลย '!F7)</f>
        <v>675992.09</v>
      </c>
      <c r="K439" s="144">
        <f>SUM('เลย '!AM7)</f>
        <v>777870.7</v>
      </c>
      <c r="L439" s="145">
        <f>'เลย '!AN7</f>
        <v>1874108.6600000001</v>
      </c>
      <c r="M439" s="145">
        <f>'เลย '!AO7</f>
        <v>1712945.68</v>
      </c>
      <c r="N439" s="141"/>
      <c r="O439" s="141"/>
      <c r="P439" s="141"/>
      <c r="Q439" s="133">
        <f t="shared" si="41"/>
        <v>161162.98000000021</v>
      </c>
      <c r="R439" s="134">
        <f t="shared" si="42"/>
        <v>545.75092020966804</v>
      </c>
    </row>
    <row r="440" spans="1:18" x14ac:dyDescent="0.35">
      <c r="A440" s="140">
        <v>6</v>
      </c>
      <c r="B440" s="141" t="s">
        <v>60</v>
      </c>
      <c r="C440" s="141" t="s">
        <v>365</v>
      </c>
      <c r="D440" s="141" t="s">
        <v>366</v>
      </c>
      <c r="E440" s="141" t="s">
        <v>367</v>
      </c>
      <c r="F440" s="141" t="s">
        <v>180</v>
      </c>
      <c r="G440" s="141" t="s">
        <v>693</v>
      </c>
      <c r="H440" s="142">
        <v>3172</v>
      </c>
      <c r="I440" s="140">
        <v>3</v>
      </c>
      <c r="J440" s="143">
        <f>SUM('เลย '!F8)</f>
        <v>726270.72</v>
      </c>
      <c r="K440" s="144">
        <f>SUM('เลย '!AM8)</f>
        <v>694599.29</v>
      </c>
      <c r="L440" s="145">
        <f>'เลย '!AN8</f>
        <v>1464627.67</v>
      </c>
      <c r="M440" s="145">
        <f>'เลย '!AO8</f>
        <v>1314958.6499999999</v>
      </c>
      <c r="N440" s="141"/>
      <c r="O440" s="141"/>
      <c r="P440" s="141"/>
      <c r="Q440" s="133">
        <f t="shared" si="41"/>
        <v>149669.02000000002</v>
      </c>
      <c r="R440" s="134">
        <f t="shared" si="42"/>
        <v>461.73633984867587</v>
      </c>
    </row>
    <row r="441" spans="1:18" x14ac:dyDescent="0.35">
      <c r="A441" s="140">
        <v>7</v>
      </c>
      <c r="B441" s="141" t="s">
        <v>60</v>
      </c>
      <c r="C441" s="141" t="s">
        <v>365</v>
      </c>
      <c r="D441" s="141" t="s">
        <v>366</v>
      </c>
      <c r="E441" s="141" t="s">
        <v>367</v>
      </c>
      <c r="F441" s="141" t="s">
        <v>180</v>
      </c>
      <c r="G441" s="141" t="s">
        <v>694</v>
      </c>
      <c r="H441" s="142">
        <v>3172</v>
      </c>
      <c r="I441" s="140">
        <v>3</v>
      </c>
      <c r="J441" s="143">
        <f>SUM('เลย '!F9)</f>
        <v>727484.45</v>
      </c>
      <c r="K441" s="144">
        <f>SUM('เลย '!AM9)</f>
        <v>807790.79999999993</v>
      </c>
      <c r="L441" s="145">
        <f>'เลย '!AN9</f>
        <v>1697188.3599999999</v>
      </c>
      <c r="M441" s="145">
        <f>'เลย '!AO9</f>
        <v>1413602.75</v>
      </c>
      <c r="N441" s="141"/>
      <c r="O441" s="141"/>
      <c r="P441" s="141"/>
      <c r="Q441" s="133">
        <f t="shared" si="41"/>
        <v>283585.60999999987</v>
      </c>
      <c r="R441" s="134">
        <f t="shared" si="42"/>
        <v>535.0530769230769</v>
      </c>
    </row>
    <row r="442" spans="1:18" x14ac:dyDescent="0.35">
      <c r="A442" s="140">
        <v>8</v>
      </c>
      <c r="B442" s="141" t="s">
        <v>60</v>
      </c>
      <c r="C442" s="141" t="s">
        <v>365</v>
      </c>
      <c r="D442" s="141" t="s">
        <v>366</v>
      </c>
      <c r="E442" s="141" t="s">
        <v>367</v>
      </c>
      <c r="F442" s="141" t="s">
        <v>180</v>
      </c>
      <c r="G442" s="141" t="s">
        <v>695</v>
      </c>
      <c r="H442" s="142">
        <v>1819</v>
      </c>
      <c r="I442" s="140">
        <v>2</v>
      </c>
      <c r="J442" s="143">
        <f>SUM('เลย '!F10)</f>
        <v>428046.2</v>
      </c>
      <c r="K442" s="144">
        <f>SUM('เลย '!AM10)</f>
        <v>533022.04</v>
      </c>
      <c r="L442" s="145">
        <f>'เลย '!AN10</f>
        <v>1477274.8599999999</v>
      </c>
      <c r="M442" s="145">
        <f>'เลย '!AO10</f>
        <v>1216034.82</v>
      </c>
      <c r="N442" s="141"/>
      <c r="O442" s="141"/>
      <c r="P442" s="141"/>
      <c r="Q442" s="133">
        <f t="shared" si="41"/>
        <v>261240.0399999998</v>
      </c>
      <c r="R442" s="134">
        <f t="shared" si="42"/>
        <v>812.13571192963161</v>
      </c>
    </row>
    <row r="443" spans="1:18" x14ac:dyDescent="0.35">
      <c r="A443" s="140">
        <v>9</v>
      </c>
      <c r="B443" s="141" t="s">
        <v>60</v>
      </c>
      <c r="C443" s="141" t="s">
        <v>365</v>
      </c>
      <c r="D443" s="141" t="s">
        <v>366</v>
      </c>
      <c r="E443" s="141" t="s">
        <v>367</v>
      </c>
      <c r="F443" s="141" t="s">
        <v>180</v>
      </c>
      <c r="G443" s="141" t="s">
        <v>696</v>
      </c>
      <c r="H443" s="142">
        <v>6183</v>
      </c>
      <c r="I443" s="140">
        <v>5</v>
      </c>
      <c r="J443" s="143">
        <f>SUM('เลย '!F11)</f>
        <v>1372286.73</v>
      </c>
      <c r="K443" s="144">
        <f>SUM('เลย '!AM11)</f>
        <v>1553238.8399999999</v>
      </c>
      <c r="L443" s="145">
        <f>'เลย '!AN11</f>
        <v>2499718.87</v>
      </c>
      <c r="M443" s="145">
        <f>'เลย '!AO11</f>
        <v>2370148.69</v>
      </c>
      <c r="N443" s="141"/>
      <c r="O443" s="141"/>
      <c r="P443" s="141"/>
      <c r="Q443" s="133">
        <f t="shared" si="41"/>
        <v>129570.18000000017</v>
      </c>
      <c r="R443" s="134">
        <f t="shared" si="42"/>
        <v>404.28899725052565</v>
      </c>
    </row>
    <row r="444" spans="1:18" x14ac:dyDescent="0.35">
      <c r="A444" s="140">
        <v>10</v>
      </c>
      <c r="B444" s="141" t="s">
        <v>60</v>
      </c>
      <c r="C444" s="141" t="s">
        <v>365</v>
      </c>
      <c r="D444" s="141" t="s">
        <v>366</v>
      </c>
      <c r="E444" s="141" t="s">
        <v>367</v>
      </c>
      <c r="F444" s="141" t="s">
        <v>180</v>
      </c>
      <c r="G444" s="141" t="s">
        <v>697</v>
      </c>
      <c r="H444" s="142">
        <v>2360</v>
      </c>
      <c r="I444" s="140">
        <v>2</v>
      </c>
      <c r="J444" s="143">
        <f>SUM('เลย '!F12)</f>
        <v>705437.66</v>
      </c>
      <c r="K444" s="144">
        <f>SUM('เลย '!AM12)</f>
        <v>777507.72</v>
      </c>
      <c r="L444" s="145">
        <f>'เลย '!AN12</f>
        <v>2008798.31</v>
      </c>
      <c r="M444" s="145">
        <f>'เลย '!AO12</f>
        <v>1788620.1</v>
      </c>
      <c r="N444" s="141"/>
      <c r="O444" s="141"/>
      <c r="P444" s="141"/>
      <c r="Q444" s="133">
        <f t="shared" si="41"/>
        <v>220178.20999999996</v>
      </c>
      <c r="R444" s="134">
        <f t="shared" si="42"/>
        <v>851.18572457627124</v>
      </c>
    </row>
    <row r="445" spans="1:18" x14ac:dyDescent="0.35">
      <c r="A445" s="140">
        <v>11</v>
      </c>
      <c r="B445" s="141" t="s">
        <v>60</v>
      </c>
      <c r="C445" s="141" t="s">
        <v>365</v>
      </c>
      <c r="D445" s="141" t="s">
        <v>366</v>
      </c>
      <c r="E445" s="141" t="s">
        <v>367</v>
      </c>
      <c r="F445" s="141" t="s">
        <v>180</v>
      </c>
      <c r="G445" s="141" t="s">
        <v>698</v>
      </c>
      <c r="H445" s="142">
        <v>5028</v>
      </c>
      <c r="I445" s="140">
        <v>4</v>
      </c>
      <c r="J445" s="143">
        <f>SUM('เลย '!F13)</f>
        <v>736081.79</v>
      </c>
      <c r="K445" s="144">
        <f>SUM('เลย '!AM13)</f>
        <v>922068.97000000009</v>
      </c>
      <c r="L445" s="145">
        <f>'เลย '!AN13</f>
        <v>2181172.7000000002</v>
      </c>
      <c r="M445" s="145">
        <f>'เลย '!AO13</f>
        <v>1871401.03</v>
      </c>
      <c r="N445" s="141"/>
      <c r="O445" s="141"/>
      <c r="P445" s="141"/>
      <c r="Q445" s="133">
        <f t="shared" si="41"/>
        <v>309771.67000000016</v>
      </c>
      <c r="R445" s="134">
        <f t="shared" si="42"/>
        <v>433.80523070803503</v>
      </c>
    </row>
    <row r="446" spans="1:18" x14ac:dyDescent="0.35">
      <c r="A446" s="140">
        <v>12</v>
      </c>
      <c r="B446" s="141" t="s">
        <v>60</v>
      </c>
      <c r="C446" s="141" t="s">
        <v>365</v>
      </c>
      <c r="D446" s="141" t="s">
        <v>366</v>
      </c>
      <c r="E446" s="141" t="s">
        <v>367</v>
      </c>
      <c r="F446" s="141" t="s">
        <v>180</v>
      </c>
      <c r="G446" s="141" t="s">
        <v>699</v>
      </c>
      <c r="H446" s="142">
        <v>3227</v>
      </c>
      <c r="I446" s="140">
        <v>3</v>
      </c>
      <c r="J446" s="143">
        <f>SUM('เลย '!F14)</f>
        <v>958153.63</v>
      </c>
      <c r="K446" s="144">
        <f>SUM('เลย '!AM14)</f>
        <v>785871.02</v>
      </c>
      <c r="L446" s="145">
        <f>'เลย '!AN14</f>
        <v>2390919.16</v>
      </c>
      <c r="M446" s="145">
        <f>'เลย '!AO14</f>
        <v>2221004.85</v>
      </c>
      <c r="N446" s="141"/>
      <c r="O446" s="141"/>
      <c r="P446" s="141"/>
      <c r="Q446" s="133">
        <f t="shared" si="41"/>
        <v>169914.31000000006</v>
      </c>
      <c r="R446" s="134">
        <f t="shared" si="42"/>
        <v>740.91080260303693</v>
      </c>
    </row>
    <row r="447" spans="1:18" x14ac:dyDescent="0.35">
      <c r="A447" s="140">
        <v>13</v>
      </c>
      <c r="B447" s="141" t="s">
        <v>60</v>
      </c>
      <c r="C447" s="141" t="s">
        <v>365</v>
      </c>
      <c r="D447" s="141" t="s">
        <v>366</v>
      </c>
      <c r="E447" s="141" t="s">
        <v>367</v>
      </c>
      <c r="F447" s="141" t="s">
        <v>180</v>
      </c>
      <c r="G447" s="141" t="s">
        <v>700</v>
      </c>
      <c r="H447" s="142">
        <v>5146</v>
      </c>
      <c r="I447" s="140">
        <v>4</v>
      </c>
      <c r="J447" s="143">
        <f>SUM('เลย '!F15)</f>
        <v>888616.67</v>
      </c>
      <c r="K447" s="144">
        <f>SUM('เลย '!AM15)</f>
        <v>1200881.6500000001</v>
      </c>
      <c r="L447" s="145">
        <f>'เลย '!AN15</f>
        <v>2439995.13</v>
      </c>
      <c r="M447" s="145">
        <f>'เลย '!AO15</f>
        <v>2173462.0699999998</v>
      </c>
      <c r="N447" s="141"/>
      <c r="O447" s="141"/>
      <c r="P447" s="141"/>
      <c r="Q447" s="133">
        <f t="shared" si="41"/>
        <v>266533.06000000006</v>
      </c>
      <c r="R447" s="134">
        <f t="shared" si="42"/>
        <v>474.15373688301594</v>
      </c>
    </row>
    <row r="448" spans="1:18" x14ac:dyDescent="0.35">
      <c r="A448" s="140">
        <v>14</v>
      </c>
      <c r="B448" s="141" t="s">
        <v>60</v>
      </c>
      <c r="C448" s="141" t="s">
        <v>365</v>
      </c>
      <c r="D448" s="141" t="s">
        <v>366</v>
      </c>
      <c r="E448" s="141" t="s">
        <v>367</v>
      </c>
      <c r="F448" s="141" t="s">
        <v>180</v>
      </c>
      <c r="G448" s="141" t="s">
        <v>701</v>
      </c>
      <c r="H448" s="142">
        <v>3255</v>
      </c>
      <c r="I448" s="140">
        <v>3</v>
      </c>
      <c r="J448" s="143">
        <f>SUM('เลย '!F16)</f>
        <v>701648.43</v>
      </c>
      <c r="K448" s="144">
        <f>SUM('เลย '!AM16)</f>
        <v>742275.3</v>
      </c>
      <c r="L448" s="145">
        <f>'เลย '!AN16</f>
        <v>2132565.29</v>
      </c>
      <c r="M448" s="145">
        <f>'เลย '!AO16</f>
        <v>1836181.96</v>
      </c>
      <c r="N448" s="141"/>
      <c r="O448" s="141"/>
      <c r="P448" s="141"/>
      <c r="Q448" s="133">
        <f t="shared" si="41"/>
        <v>296383.33000000007</v>
      </c>
      <c r="R448" s="134">
        <f t="shared" si="42"/>
        <v>655.16598771121357</v>
      </c>
    </row>
    <row r="449" spans="1:18" x14ac:dyDescent="0.35">
      <c r="A449" s="140">
        <v>15</v>
      </c>
      <c r="B449" s="141" t="s">
        <v>60</v>
      </c>
      <c r="C449" s="141" t="s">
        <v>365</v>
      </c>
      <c r="D449" s="141" t="s">
        <v>366</v>
      </c>
      <c r="E449" s="141" t="s">
        <v>367</v>
      </c>
      <c r="F449" s="141" t="s">
        <v>180</v>
      </c>
      <c r="G449" s="141" t="s">
        <v>702</v>
      </c>
      <c r="H449" s="142">
        <v>4631</v>
      </c>
      <c r="I449" s="140">
        <v>4</v>
      </c>
      <c r="J449" s="143">
        <f>SUM('เลย '!F17)</f>
        <v>922885.05</v>
      </c>
      <c r="K449" s="144">
        <f>SUM('เลย '!AM17)</f>
        <v>1169134.7500000002</v>
      </c>
      <c r="L449" s="145">
        <f>'เลย '!AN17</f>
        <v>1673003.88</v>
      </c>
      <c r="M449" s="145">
        <f>'เลย '!AO17</f>
        <v>1588211.54</v>
      </c>
      <c r="N449" s="141"/>
      <c r="O449" s="141"/>
      <c r="P449" s="141"/>
      <c r="Q449" s="133">
        <f t="shared" si="41"/>
        <v>84792.339999999851</v>
      </c>
      <c r="R449" s="134">
        <f t="shared" si="42"/>
        <v>361.26190455625135</v>
      </c>
    </row>
    <row r="450" spans="1:18" x14ac:dyDescent="0.35">
      <c r="A450" s="140">
        <v>16</v>
      </c>
      <c r="B450" s="141" t="s">
        <v>60</v>
      </c>
      <c r="C450" s="141" t="s">
        <v>365</v>
      </c>
      <c r="D450" s="141" t="s">
        <v>366</v>
      </c>
      <c r="E450" s="141" t="s">
        <v>367</v>
      </c>
      <c r="F450" s="141" t="s">
        <v>180</v>
      </c>
      <c r="G450" s="141" t="s">
        <v>703</v>
      </c>
      <c r="H450" s="142">
        <v>4306</v>
      </c>
      <c r="I450" s="140">
        <v>3</v>
      </c>
      <c r="J450" s="143">
        <f>SUM('เลย '!F18)</f>
        <v>971499.53</v>
      </c>
      <c r="K450" s="144">
        <f>SUM('เลย '!AM18)</f>
        <v>1104803.3299999998</v>
      </c>
      <c r="L450" s="145">
        <f>'เลย '!AN18</f>
        <v>3101995.15</v>
      </c>
      <c r="M450" s="145">
        <f>'เลย '!AO18</f>
        <v>2442127.34</v>
      </c>
      <c r="N450" s="141"/>
      <c r="O450" s="141"/>
      <c r="P450" s="141"/>
      <c r="Q450" s="133">
        <f t="shared" si="41"/>
        <v>659867.81000000006</v>
      </c>
      <c r="R450" s="134">
        <f t="shared" si="42"/>
        <v>720.38902693915463</v>
      </c>
    </row>
    <row r="451" spans="1:18" x14ac:dyDescent="0.35">
      <c r="A451" s="140">
        <v>17</v>
      </c>
      <c r="B451" s="141" t="s">
        <v>60</v>
      </c>
      <c r="C451" s="141" t="s">
        <v>365</v>
      </c>
      <c r="D451" s="141" t="s">
        <v>366</v>
      </c>
      <c r="E451" s="141" t="s">
        <v>367</v>
      </c>
      <c r="F451" s="141" t="s">
        <v>180</v>
      </c>
      <c r="G451" s="141" t="s">
        <v>704</v>
      </c>
      <c r="H451" s="142">
        <v>5667</v>
      </c>
      <c r="I451" s="140">
        <v>4</v>
      </c>
      <c r="J451" s="143">
        <f>SUM('เลย '!F19)</f>
        <v>1951821.63</v>
      </c>
      <c r="K451" s="144">
        <f>SUM('เลย '!AM19)</f>
        <v>1968000.4899999998</v>
      </c>
      <c r="L451" s="145">
        <f>'เลย '!AN19</f>
        <v>2716267.21</v>
      </c>
      <c r="M451" s="145">
        <f>'เลย '!AO19</f>
        <v>1799916.99</v>
      </c>
      <c r="N451" s="141"/>
      <c r="O451" s="141"/>
      <c r="P451" s="141"/>
      <c r="Q451" s="133">
        <f t="shared" si="41"/>
        <v>916350.22</v>
      </c>
      <c r="R451" s="134">
        <f t="shared" si="42"/>
        <v>479.31307746603142</v>
      </c>
    </row>
    <row r="452" spans="1:18" x14ac:dyDescent="0.35">
      <c r="A452" s="140">
        <v>18</v>
      </c>
      <c r="B452" s="141" t="s">
        <v>60</v>
      </c>
      <c r="C452" s="141" t="s">
        <v>365</v>
      </c>
      <c r="D452" s="141" t="s">
        <v>366</v>
      </c>
      <c r="E452" s="141" t="s">
        <v>367</v>
      </c>
      <c r="F452" s="141" t="s">
        <v>180</v>
      </c>
      <c r="G452" s="141" t="s">
        <v>705</v>
      </c>
      <c r="H452" s="142">
        <v>1990</v>
      </c>
      <c r="I452" s="140">
        <v>2</v>
      </c>
      <c r="J452" s="143">
        <f>SUM('เลย '!F20)</f>
        <v>302794.55</v>
      </c>
      <c r="K452" s="144">
        <f>SUM('เลย '!AM20)</f>
        <v>315400.13</v>
      </c>
      <c r="L452" s="145">
        <f>'เลย '!AN20</f>
        <v>1802550.53</v>
      </c>
      <c r="M452" s="145">
        <f>'เลย '!AO20</f>
        <v>1650182.21</v>
      </c>
      <c r="N452" s="141"/>
      <c r="O452" s="141"/>
      <c r="P452" s="141"/>
      <c r="Q452" s="133">
        <f t="shared" si="41"/>
        <v>152368.32000000007</v>
      </c>
      <c r="R452" s="134">
        <f t="shared" si="42"/>
        <v>905.80428643216078</v>
      </c>
    </row>
    <row r="453" spans="1:18" x14ac:dyDescent="0.35">
      <c r="A453" s="140">
        <v>19</v>
      </c>
      <c r="B453" s="141" t="s">
        <v>60</v>
      </c>
      <c r="C453" s="141" t="s">
        <v>365</v>
      </c>
      <c r="D453" s="141" t="s">
        <v>366</v>
      </c>
      <c r="E453" s="141" t="s">
        <v>367</v>
      </c>
      <c r="F453" s="141" t="s">
        <v>180</v>
      </c>
      <c r="G453" s="141" t="s">
        <v>706</v>
      </c>
      <c r="H453" s="142">
        <v>2504</v>
      </c>
      <c r="I453" s="140">
        <v>2</v>
      </c>
      <c r="J453" s="143">
        <f>SUM('เลย '!F21)</f>
        <v>597909.48</v>
      </c>
      <c r="K453" s="144">
        <f>SUM('เลย '!AM21)</f>
        <v>650189.97</v>
      </c>
      <c r="L453" s="145">
        <f>'เลย '!AN21</f>
        <v>1651425.4</v>
      </c>
      <c r="M453" s="145">
        <f>'เลย '!AO21</f>
        <v>1577628.73</v>
      </c>
      <c r="N453" s="141"/>
      <c r="O453" s="141"/>
      <c r="P453" s="141"/>
      <c r="Q453" s="133">
        <f t="shared" si="41"/>
        <v>73796.669999999925</v>
      </c>
      <c r="R453" s="134">
        <f t="shared" si="42"/>
        <v>659.51493610223633</v>
      </c>
    </row>
    <row r="454" spans="1:18" x14ac:dyDescent="0.35">
      <c r="A454" s="140">
        <v>20</v>
      </c>
      <c r="B454" s="141" t="s">
        <v>60</v>
      </c>
      <c r="C454" s="141" t="s">
        <v>365</v>
      </c>
      <c r="D454" s="141" t="s">
        <v>366</v>
      </c>
      <c r="E454" s="141" t="s">
        <v>367</v>
      </c>
      <c r="F454" s="141" t="s">
        <v>180</v>
      </c>
      <c r="G454" s="141" t="s">
        <v>707</v>
      </c>
      <c r="H454" s="142">
        <v>2869</v>
      </c>
      <c r="I454" s="140">
        <v>2</v>
      </c>
      <c r="J454" s="143">
        <f>SUM('เลย '!F22)</f>
        <v>282325.93</v>
      </c>
      <c r="K454" s="144">
        <f>SUM('เลย '!AM22)</f>
        <v>453497.44999999995</v>
      </c>
      <c r="L454" s="145">
        <f>'เลย '!AN22</f>
        <v>1599827.6400000001</v>
      </c>
      <c r="M454" s="145">
        <f>'เลย '!AO22</f>
        <v>1450396.63</v>
      </c>
      <c r="N454" s="141"/>
      <c r="O454" s="141"/>
      <c r="P454" s="141"/>
      <c r="Q454" s="133">
        <f t="shared" si="41"/>
        <v>149431.01000000024</v>
      </c>
      <c r="R454" s="134">
        <f t="shared" si="42"/>
        <v>557.62552805855705</v>
      </c>
    </row>
    <row r="455" spans="1:18" s="152" customFormat="1" x14ac:dyDescent="0.35">
      <c r="A455" s="146">
        <v>1</v>
      </c>
      <c r="B455" s="147" t="s">
        <v>60</v>
      </c>
      <c r="C455" s="147"/>
      <c r="D455" s="147"/>
      <c r="E455" s="147" t="s">
        <v>77</v>
      </c>
      <c r="F455" s="147"/>
      <c r="G455" s="147" t="s">
        <v>369</v>
      </c>
      <c r="H455" s="153">
        <f>SUM(H435:H454)</f>
        <v>73924</v>
      </c>
      <c r="I455" s="146"/>
      <c r="J455" s="149">
        <f>SUM(J435:J454)</f>
        <v>15411734.34</v>
      </c>
      <c r="K455" s="149">
        <f t="shared" ref="K455:M455" si="51">SUM(K435:K454)</f>
        <v>17213655.540000003</v>
      </c>
      <c r="L455" s="149">
        <f t="shared" si="51"/>
        <v>40697209.639999993</v>
      </c>
      <c r="M455" s="149">
        <f t="shared" si="51"/>
        <v>35877683.030000001</v>
      </c>
      <c r="N455" s="147">
        <v>19</v>
      </c>
      <c r="O455" s="147">
        <v>19</v>
      </c>
      <c r="P455" s="147">
        <f>N455-O455</f>
        <v>0</v>
      </c>
      <c r="Q455" s="150">
        <f t="shared" ref="Q455:Q518" si="52">L455-M455</f>
        <v>4819526.609999992</v>
      </c>
      <c r="R455" s="151">
        <f>L455/H455</f>
        <v>550.52769925869802</v>
      </c>
    </row>
    <row r="456" spans="1:18" x14ac:dyDescent="0.35">
      <c r="A456" s="140">
        <v>1</v>
      </c>
      <c r="B456" s="141" t="s">
        <v>60</v>
      </c>
      <c r="C456" s="141" t="s">
        <v>370</v>
      </c>
      <c r="D456" s="141" t="s">
        <v>81</v>
      </c>
      <c r="E456" s="141" t="s">
        <v>371</v>
      </c>
      <c r="F456" s="141" t="s">
        <v>210</v>
      </c>
      <c r="G456" s="141" t="s">
        <v>372</v>
      </c>
      <c r="H456" s="142"/>
      <c r="I456" s="140"/>
      <c r="J456" s="143"/>
      <c r="K456" s="144"/>
      <c r="L456" s="145"/>
      <c r="M456" s="145"/>
      <c r="N456" s="141"/>
      <c r="O456" s="141"/>
      <c r="P456" s="141"/>
    </row>
    <row r="457" spans="1:18" x14ac:dyDescent="0.35">
      <c r="A457" s="140">
        <v>2</v>
      </c>
      <c r="B457" s="141" t="s">
        <v>60</v>
      </c>
      <c r="C457" s="141" t="s">
        <v>370</v>
      </c>
      <c r="D457" s="141" t="s">
        <v>81</v>
      </c>
      <c r="E457" s="141" t="s">
        <v>371</v>
      </c>
      <c r="F457" s="141" t="s">
        <v>180</v>
      </c>
      <c r="G457" s="141" t="s">
        <v>708</v>
      </c>
      <c r="H457" s="142">
        <v>1771</v>
      </c>
      <c r="I457" s="140">
        <v>2</v>
      </c>
      <c r="J457" s="143">
        <f>'เลย '!F23</f>
        <v>191998.11</v>
      </c>
      <c r="K457" s="144">
        <f>SUM('เลย '!AM23)</f>
        <v>231518.09999999998</v>
      </c>
      <c r="L457" s="145">
        <f>'เลย '!AN23</f>
        <v>1178724.79</v>
      </c>
      <c r="M457" s="145">
        <f>'เลย '!AO23</f>
        <v>1067297.3500000001</v>
      </c>
      <c r="N457" s="141"/>
      <c r="O457" s="141"/>
      <c r="P457" s="141"/>
      <c r="Q457" s="133">
        <f t="shared" si="52"/>
        <v>111427.43999999994</v>
      </c>
      <c r="R457" s="134">
        <f t="shared" ref="R457:R518" si="53">L457/H457</f>
        <v>665.57018068887635</v>
      </c>
    </row>
    <row r="458" spans="1:18" x14ac:dyDescent="0.35">
      <c r="A458" s="140">
        <v>3</v>
      </c>
      <c r="B458" s="141" t="s">
        <v>60</v>
      </c>
      <c r="C458" s="141" t="s">
        <v>370</v>
      </c>
      <c r="D458" s="141" t="s">
        <v>81</v>
      </c>
      <c r="E458" s="141" t="s">
        <v>371</v>
      </c>
      <c r="F458" s="141" t="s">
        <v>180</v>
      </c>
      <c r="G458" s="141" t="s">
        <v>709</v>
      </c>
      <c r="H458" s="142">
        <v>5076</v>
      </c>
      <c r="I458" s="140">
        <v>4</v>
      </c>
      <c r="J458" s="143">
        <f>'เลย '!F24</f>
        <v>1056115.46</v>
      </c>
      <c r="K458" s="144">
        <f>SUM('เลย '!AM24)</f>
        <v>1105912.99</v>
      </c>
      <c r="L458" s="145">
        <f>'เลย '!AN24</f>
        <v>2870710.65</v>
      </c>
      <c r="M458" s="145">
        <f>'เลย '!AO24</f>
        <v>2410084.2999999998</v>
      </c>
      <c r="N458" s="141"/>
      <c r="O458" s="141"/>
      <c r="P458" s="141"/>
      <c r="Q458" s="133">
        <f t="shared" si="52"/>
        <v>460626.35000000009</v>
      </c>
      <c r="R458" s="134">
        <f t="shared" si="53"/>
        <v>565.54583333333335</v>
      </c>
    </row>
    <row r="459" spans="1:18" x14ac:dyDescent="0.35">
      <c r="A459" s="140">
        <v>4</v>
      </c>
      <c r="B459" s="141" t="s">
        <v>60</v>
      </c>
      <c r="C459" s="141" t="s">
        <v>370</v>
      </c>
      <c r="D459" s="141" t="s">
        <v>81</v>
      </c>
      <c r="E459" s="141" t="s">
        <v>371</v>
      </c>
      <c r="F459" s="141" t="s">
        <v>180</v>
      </c>
      <c r="G459" s="141" t="s">
        <v>710</v>
      </c>
      <c r="H459" s="142">
        <v>1132</v>
      </c>
      <c r="I459" s="140">
        <v>1</v>
      </c>
      <c r="J459" s="143">
        <f>'เลย '!F25</f>
        <v>301274.09999999998</v>
      </c>
      <c r="K459" s="144">
        <f>SUM('เลย '!AM25)</f>
        <v>309048.00999999995</v>
      </c>
      <c r="L459" s="145">
        <f>'เลย '!AN25</f>
        <v>1343025.7</v>
      </c>
      <c r="M459" s="145">
        <f>'เลย '!AO25</f>
        <v>1247780.02</v>
      </c>
      <c r="N459" s="141"/>
      <c r="O459" s="141"/>
      <c r="P459" s="141"/>
      <c r="Q459" s="133">
        <f t="shared" si="52"/>
        <v>95245.679999999935</v>
      </c>
      <c r="R459" s="134">
        <f t="shared" si="53"/>
        <v>1186.4184628975265</v>
      </c>
    </row>
    <row r="460" spans="1:18" x14ac:dyDescent="0.35">
      <c r="A460" s="140">
        <v>5</v>
      </c>
      <c r="B460" s="141" t="s">
        <v>60</v>
      </c>
      <c r="C460" s="141" t="s">
        <v>370</v>
      </c>
      <c r="D460" s="141" t="s">
        <v>81</v>
      </c>
      <c r="E460" s="141" t="s">
        <v>371</v>
      </c>
      <c r="F460" s="141" t="s">
        <v>180</v>
      </c>
      <c r="G460" s="141" t="s">
        <v>711</v>
      </c>
      <c r="H460" s="142">
        <v>2987</v>
      </c>
      <c r="I460" s="140">
        <v>2</v>
      </c>
      <c r="J460" s="143">
        <f>'เลย '!F26</f>
        <v>499101.15</v>
      </c>
      <c r="K460" s="144">
        <f>SUM('เลย '!AM26)</f>
        <v>474817.97</v>
      </c>
      <c r="L460" s="145">
        <f>'เลย '!AN26</f>
        <v>1116283.7</v>
      </c>
      <c r="M460" s="145">
        <f>'เลย '!AO26</f>
        <v>946185.46</v>
      </c>
      <c r="N460" s="141"/>
      <c r="O460" s="141"/>
      <c r="P460" s="141"/>
      <c r="Q460" s="133">
        <f t="shared" si="52"/>
        <v>170098.24</v>
      </c>
      <c r="R460" s="134">
        <f t="shared" si="53"/>
        <v>373.71399397388683</v>
      </c>
    </row>
    <row r="461" spans="1:18" x14ac:dyDescent="0.35">
      <c r="A461" s="140">
        <v>6</v>
      </c>
      <c r="B461" s="141" t="s">
        <v>60</v>
      </c>
      <c r="C461" s="141" t="s">
        <v>370</v>
      </c>
      <c r="D461" s="141" t="s">
        <v>81</v>
      </c>
      <c r="E461" s="141" t="s">
        <v>371</v>
      </c>
      <c r="F461" s="141" t="s">
        <v>180</v>
      </c>
      <c r="G461" s="141" t="s">
        <v>712</v>
      </c>
      <c r="H461" s="142">
        <v>2340</v>
      </c>
      <c r="I461" s="140">
        <v>2</v>
      </c>
      <c r="J461" s="143">
        <f>'เลย '!F27</f>
        <v>526279.43999999994</v>
      </c>
      <c r="K461" s="144">
        <f>SUM('เลย '!AM27)</f>
        <v>552269.97999999986</v>
      </c>
      <c r="L461" s="145">
        <f>'เลย '!AN27</f>
        <v>2056687.3</v>
      </c>
      <c r="M461" s="145">
        <f>'เลย '!AO27</f>
        <v>1638835.52</v>
      </c>
      <c r="N461" s="141"/>
      <c r="O461" s="141"/>
      <c r="P461" s="141"/>
      <c r="Q461" s="133">
        <f t="shared" si="52"/>
        <v>417851.78</v>
      </c>
      <c r="R461" s="134">
        <f t="shared" si="53"/>
        <v>878.92619658119656</v>
      </c>
    </row>
    <row r="462" spans="1:18" s="152" customFormat="1" x14ac:dyDescent="0.35">
      <c r="A462" s="146">
        <v>2</v>
      </c>
      <c r="B462" s="147" t="s">
        <v>60</v>
      </c>
      <c r="C462" s="147"/>
      <c r="D462" s="147"/>
      <c r="E462" s="147" t="s">
        <v>77</v>
      </c>
      <c r="F462" s="147"/>
      <c r="G462" s="147" t="s">
        <v>373</v>
      </c>
      <c r="H462" s="153">
        <f>SUM(H456:H461)</f>
        <v>13306</v>
      </c>
      <c r="I462" s="146"/>
      <c r="J462" s="149">
        <f>SUM(J456:J461)</f>
        <v>2574768.2599999998</v>
      </c>
      <c r="K462" s="149">
        <f t="shared" ref="K462:M462" si="54">SUM(K456:K461)</f>
        <v>2673567.0499999998</v>
      </c>
      <c r="L462" s="149">
        <f t="shared" si="54"/>
        <v>8565432.1400000006</v>
      </c>
      <c r="M462" s="149">
        <f t="shared" si="54"/>
        <v>7310182.6500000004</v>
      </c>
      <c r="N462" s="147">
        <v>5</v>
      </c>
      <c r="O462" s="147">
        <v>5</v>
      </c>
      <c r="P462" s="147">
        <f>N462-O462</f>
        <v>0</v>
      </c>
      <c r="Q462" s="150">
        <f t="shared" si="52"/>
        <v>1255249.4900000002</v>
      </c>
      <c r="R462" s="151">
        <f>L462/H462</f>
        <v>643.72705095445667</v>
      </c>
    </row>
    <row r="463" spans="1:18" x14ac:dyDescent="0.35">
      <c r="A463" s="140">
        <v>1</v>
      </c>
      <c r="B463" s="141" t="s">
        <v>60</v>
      </c>
      <c r="C463" s="141" t="s">
        <v>374</v>
      </c>
      <c r="D463" s="141" t="s">
        <v>88</v>
      </c>
      <c r="E463" s="141" t="s">
        <v>375</v>
      </c>
      <c r="F463" s="141" t="s">
        <v>210</v>
      </c>
      <c r="G463" s="141" t="s">
        <v>376</v>
      </c>
      <c r="H463" s="142"/>
      <c r="I463" s="140"/>
      <c r="J463" s="143"/>
      <c r="K463" s="144"/>
      <c r="L463" s="145"/>
      <c r="M463" s="145"/>
      <c r="N463" s="141"/>
      <c r="O463" s="141"/>
      <c r="P463" s="141"/>
    </row>
    <row r="464" spans="1:18" x14ac:dyDescent="0.35">
      <c r="A464" s="140">
        <v>2</v>
      </c>
      <c r="B464" s="141" t="s">
        <v>60</v>
      </c>
      <c r="C464" s="141" t="s">
        <v>374</v>
      </c>
      <c r="D464" s="141" t="s">
        <v>88</v>
      </c>
      <c r="E464" s="141" t="s">
        <v>375</v>
      </c>
      <c r="F464" s="141" t="s">
        <v>180</v>
      </c>
      <c r="G464" s="141" t="s">
        <v>713</v>
      </c>
      <c r="H464" s="142">
        <v>4716</v>
      </c>
      <c r="I464" s="140">
        <v>4</v>
      </c>
      <c r="J464" s="143">
        <f>'เลย '!F28</f>
        <v>621366.1</v>
      </c>
      <c r="K464" s="144">
        <f>SUM('เลย '!AM28)</f>
        <v>630437.81999999995</v>
      </c>
      <c r="L464" s="145">
        <f>'เลย '!AN28</f>
        <v>3402809.1799999997</v>
      </c>
      <c r="M464" s="145">
        <f>'เลย '!AO28</f>
        <v>3015879.67</v>
      </c>
      <c r="N464" s="141"/>
      <c r="O464" s="141"/>
      <c r="P464" s="141"/>
      <c r="Q464" s="133">
        <f t="shared" si="52"/>
        <v>386929.50999999978</v>
      </c>
      <c r="R464" s="134">
        <f t="shared" si="53"/>
        <v>721.5456276505513</v>
      </c>
    </row>
    <row r="465" spans="1:18" x14ac:dyDescent="0.35">
      <c r="A465" s="140">
        <v>3</v>
      </c>
      <c r="B465" s="141" t="s">
        <v>60</v>
      </c>
      <c r="C465" s="141" t="s">
        <v>374</v>
      </c>
      <c r="D465" s="141" t="s">
        <v>88</v>
      </c>
      <c r="E465" s="141" t="s">
        <v>375</v>
      </c>
      <c r="F465" s="141" t="s">
        <v>180</v>
      </c>
      <c r="G465" s="141" t="s">
        <v>714</v>
      </c>
      <c r="H465" s="142">
        <v>2694</v>
      </c>
      <c r="I465" s="140">
        <v>2</v>
      </c>
      <c r="J465" s="143">
        <f>'เลย '!F29</f>
        <v>393300.77</v>
      </c>
      <c r="K465" s="144">
        <f>SUM('เลย '!AM29)</f>
        <v>513938.40000000008</v>
      </c>
      <c r="L465" s="145">
        <f>'เลย '!AN29</f>
        <v>1547557.87</v>
      </c>
      <c r="M465" s="145">
        <f>'เลย '!AO29</f>
        <v>1253275.95</v>
      </c>
      <c r="N465" s="141"/>
      <c r="O465" s="141"/>
      <c r="P465" s="141"/>
      <c r="Q465" s="133">
        <f t="shared" si="52"/>
        <v>294281.92000000016</v>
      </c>
      <c r="R465" s="134">
        <f t="shared" si="53"/>
        <v>574.44612843355605</v>
      </c>
    </row>
    <row r="466" spans="1:18" x14ac:dyDescent="0.35">
      <c r="A466" s="140">
        <v>4</v>
      </c>
      <c r="B466" s="141" t="s">
        <v>60</v>
      </c>
      <c r="C466" s="141" t="s">
        <v>374</v>
      </c>
      <c r="D466" s="141" t="s">
        <v>88</v>
      </c>
      <c r="E466" s="141" t="s">
        <v>375</v>
      </c>
      <c r="F466" s="141" t="s">
        <v>180</v>
      </c>
      <c r="G466" s="141" t="s">
        <v>715</v>
      </c>
      <c r="H466" s="142">
        <v>3656</v>
      </c>
      <c r="I466" s="140">
        <v>3</v>
      </c>
      <c r="J466" s="143">
        <f>'เลย '!F30</f>
        <v>689205.17</v>
      </c>
      <c r="K466" s="144">
        <f>SUM('เลย '!AM30)</f>
        <v>765404.08000000007</v>
      </c>
      <c r="L466" s="145">
        <f>'เลย '!AN30</f>
        <v>1924116.52</v>
      </c>
      <c r="M466" s="145">
        <f>'เลย '!AO30</f>
        <v>1542069.23</v>
      </c>
      <c r="N466" s="141"/>
      <c r="O466" s="141"/>
      <c r="P466" s="141"/>
      <c r="Q466" s="133">
        <f t="shared" si="52"/>
        <v>382047.29000000004</v>
      </c>
      <c r="R466" s="134">
        <f t="shared" si="53"/>
        <v>526.29007658643332</v>
      </c>
    </row>
    <row r="467" spans="1:18" x14ac:dyDescent="0.35">
      <c r="A467" s="140">
        <v>5</v>
      </c>
      <c r="B467" s="141" t="s">
        <v>60</v>
      </c>
      <c r="C467" s="141" t="s">
        <v>374</v>
      </c>
      <c r="D467" s="141" t="s">
        <v>88</v>
      </c>
      <c r="E467" s="141" t="s">
        <v>375</v>
      </c>
      <c r="F467" s="141" t="s">
        <v>180</v>
      </c>
      <c r="G467" s="141" t="s">
        <v>716</v>
      </c>
      <c r="H467" s="142">
        <v>4918</v>
      </c>
      <c r="I467" s="140">
        <v>4</v>
      </c>
      <c r="J467" s="143">
        <f>'เลย '!F31</f>
        <v>432616.07</v>
      </c>
      <c r="K467" s="144">
        <f>SUM('เลย '!AM31)</f>
        <v>517689.36</v>
      </c>
      <c r="L467" s="145">
        <f>'เลย '!AN31</f>
        <v>2101780.8499999996</v>
      </c>
      <c r="M467" s="145">
        <f>'เลย '!AO31</f>
        <v>2166676.0499999998</v>
      </c>
      <c r="N467" s="141"/>
      <c r="O467" s="141"/>
      <c r="P467" s="141"/>
      <c r="Q467" s="133">
        <f t="shared" si="52"/>
        <v>-64895.200000000186</v>
      </c>
      <c r="R467" s="134">
        <f t="shared" si="53"/>
        <v>427.36495526636838</v>
      </c>
    </row>
    <row r="468" spans="1:18" x14ac:dyDescent="0.35">
      <c r="A468" s="140">
        <v>6</v>
      </c>
      <c r="B468" s="141" t="s">
        <v>60</v>
      </c>
      <c r="C468" s="141" t="s">
        <v>374</v>
      </c>
      <c r="D468" s="141" t="s">
        <v>88</v>
      </c>
      <c r="E468" s="141" t="s">
        <v>375</v>
      </c>
      <c r="F468" s="141" t="s">
        <v>180</v>
      </c>
      <c r="G468" s="141" t="s">
        <v>717</v>
      </c>
      <c r="H468" s="142">
        <v>2308</v>
      </c>
      <c r="I468" s="140">
        <v>2</v>
      </c>
      <c r="J468" s="143">
        <f>'เลย '!F32</f>
        <v>415696.41</v>
      </c>
      <c r="K468" s="144">
        <f>SUM('เลย '!AM32)</f>
        <v>471175.81</v>
      </c>
      <c r="L468" s="145">
        <f>'เลย '!AN32</f>
        <v>2157451.84</v>
      </c>
      <c r="M468" s="145">
        <f>'เลย '!AO32</f>
        <v>1928406.48</v>
      </c>
      <c r="N468" s="141"/>
      <c r="O468" s="141"/>
      <c r="P468" s="141"/>
      <c r="Q468" s="133">
        <f t="shared" si="52"/>
        <v>229045.35999999987</v>
      </c>
      <c r="R468" s="134">
        <f t="shared" si="53"/>
        <v>934.77116117850949</v>
      </c>
    </row>
    <row r="469" spans="1:18" x14ac:dyDescent="0.35">
      <c r="A469" s="140">
        <v>7</v>
      </c>
      <c r="B469" s="141" t="s">
        <v>60</v>
      </c>
      <c r="C469" s="141" t="s">
        <v>374</v>
      </c>
      <c r="D469" s="141" t="s">
        <v>88</v>
      </c>
      <c r="E469" s="141" t="s">
        <v>375</v>
      </c>
      <c r="F469" s="141" t="s">
        <v>180</v>
      </c>
      <c r="G469" s="141" t="s">
        <v>718</v>
      </c>
      <c r="H469" s="142">
        <v>1606</v>
      </c>
      <c r="I469" s="140">
        <v>2</v>
      </c>
      <c r="J469" s="143">
        <f>'เลย '!F33</f>
        <v>642765.17000000004</v>
      </c>
      <c r="K469" s="144">
        <f>SUM('เลย '!AM33)</f>
        <v>697235.82000000007</v>
      </c>
      <c r="L469" s="145">
        <f>'เลย '!AN33</f>
        <v>1197367.9500000002</v>
      </c>
      <c r="M469" s="145">
        <f>'เลย '!AO33</f>
        <v>1071430.58</v>
      </c>
      <c r="N469" s="141"/>
      <c r="O469" s="141"/>
      <c r="P469" s="141"/>
      <c r="Q469" s="133">
        <f t="shared" si="52"/>
        <v>125937.37000000011</v>
      </c>
      <c r="R469" s="134">
        <f t="shared" si="53"/>
        <v>745.5591220423413</v>
      </c>
    </row>
    <row r="470" spans="1:18" x14ac:dyDescent="0.35">
      <c r="A470" s="140">
        <v>8</v>
      </c>
      <c r="B470" s="141" t="s">
        <v>60</v>
      </c>
      <c r="C470" s="141" t="s">
        <v>374</v>
      </c>
      <c r="D470" s="141" t="s">
        <v>88</v>
      </c>
      <c r="E470" s="141" t="s">
        <v>375</v>
      </c>
      <c r="F470" s="141" t="s">
        <v>180</v>
      </c>
      <c r="G470" s="141" t="s">
        <v>719</v>
      </c>
      <c r="H470" s="142">
        <v>2622</v>
      </c>
      <c r="I470" s="140">
        <v>2</v>
      </c>
      <c r="J470" s="143">
        <f>'เลย '!F34</f>
        <v>283757.06</v>
      </c>
      <c r="K470" s="144">
        <f>SUM('เลย '!AM34)</f>
        <v>346492.18999999994</v>
      </c>
      <c r="L470" s="145">
        <f>'เลย '!AN34</f>
        <v>2215078.39</v>
      </c>
      <c r="M470" s="145">
        <f>'เลย '!AO34</f>
        <v>1982585.26</v>
      </c>
      <c r="N470" s="141"/>
      <c r="O470" s="141"/>
      <c r="P470" s="141"/>
      <c r="Q470" s="133">
        <f t="shared" si="52"/>
        <v>232493.13000000012</v>
      </c>
      <c r="R470" s="134">
        <f t="shared" si="53"/>
        <v>844.80487795575903</v>
      </c>
    </row>
    <row r="471" spans="1:18" x14ac:dyDescent="0.35">
      <c r="A471" s="140">
        <v>9</v>
      </c>
      <c r="B471" s="141" t="s">
        <v>60</v>
      </c>
      <c r="C471" s="141" t="s">
        <v>374</v>
      </c>
      <c r="D471" s="141" t="s">
        <v>88</v>
      </c>
      <c r="E471" s="141" t="s">
        <v>375</v>
      </c>
      <c r="F471" s="141" t="s">
        <v>180</v>
      </c>
      <c r="G471" s="141" t="s">
        <v>720</v>
      </c>
      <c r="H471" s="142">
        <v>2397</v>
      </c>
      <c r="I471" s="140">
        <v>2</v>
      </c>
      <c r="J471" s="143">
        <f>'เลย '!F35</f>
        <v>390057.92</v>
      </c>
      <c r="K471" s="144">
        <f>SUM('เลย '!AM35)</f>
        <v>448714.86</v>
      </c>
      <c r="L471" s="145">
        <f>'เลย '!AN35</f>
        <v>1437484.3</v>
      </c>
      <c r="M471" s="145">
        <f>'เลย '!AO35</f>
        <v>1151423.7999999998</v>
      </c>
      <c r="N471" s="141"/>
      <c r="O471" s="141"/>
      <c r="P471" s="141"/>
      <c r="Q471" s="133">
        <f t="shared" si="52"/>
        <v>286060.50000000023</v>
      </c>
      <c r="R471" s="134">
        <f t="shared" si="53"/>
        <v>599.70141843971635</v>
      </c>
    </row>
    <row r="472" spans="1:18" x14ac:dyDescent="0.35">
      <c r="A472" s="140">
        <v>10</v>
      </c>
      <c r="B472" s="141" t="s">
        <v>60</v>
      </c>
      <c r="C472" s="141" t="s">
        <v>374</v>
      </c>
      <c r="D472" s="141" t="s">
        <v>88</v>
      </c>
      <c r="E472" s="141" t="s">
        <v>375</v>
      </c>
      <c r="F472" s="141" t="s">
        <v>180</v>
      </c>
      <c r="G472" s="141" t="s">
        <v>721</v>
      </c>
      <c r="H472" s="142">
        <v>1711</v>
      </c>
      <c r="I472" s="140">
        <v>2</v>
      </c>
      <c r="J472" s="143">
        <f>'เลย '!F36</f>
        <v>330894.94</v>
      </c>
      <c r="K472" s="144">
        <f>SUM('เลย '!AM36)</f>
        <v>362732.78</v>
      </c>
      <c r="L472" s="145">
        <f>'เลย '!AN36</f>
        <v>1935076.54</v>
      </c>
      <c r="M472" s="145">
        <f>'เลย '!AO36</f>
        <v>1567588.66</v>
      </c>
      <c r="N472" s="141"/>
      <c r="O472" s="141"/>
      <c r="P472" s="141"/>
      <c r="Q472" s="133">
        <f t="shared" si="52"/>
        <v>367487.88000000012</v>
      </c>
      <c r="R472" s="134">
        <f t="shared" si="53"/>
        <v>1130.9623261250731</v>
      </c>
    </row>
    <row r="473" spans="1:18" x14ac:dyDescent="0.35">
      <c r="A473" s="140">
        <v>11</v>
      </c>
      <c r="B473" s="141" t="s">
        <v>60</v>
      </c>
      <c r="C473" s="141" t="s">
        <v>374</v>
      </c>
      <c r="D473" s="141" t="s">
        <v>88</v>
      </c>
      <c r="E473" s="141" t="s">
        <v>375</v>
      </c>
      <c r="F473" s="141" t="s">
        <v>180</v>
      </c>
      <c r="G473" s="141" t="s">
        <v>722</v>
      </c>
      <c r="H473" s="142">
        <v>2477</v>
      </c>
      <c r="I473" s="140">
        <v>2</v>
      </c>
      <c r="J473" s="143">
        <f>'เลย '!F37</f>
        <v>407639.82</v>
      </c>
      <c r="K473" s="144">
        <f>SUM('เลย '!AM37)</f>
        <v>393026.13</v>
      </c>
      <c r="L473" s="145">
        <f>'เลย '!AN37</f>
        <v>1851354.2000000002</v>
      </c>
      <c r="M473" s="145">
        <f>'เลย '!AO37</f>
        <v>1607928.55</v>
      </c>
      <c r="N473" s="141"/>
      <c r="O473" s="141"/>
      <c r="P473" s="141"/>
      <c r="Q473" s="133">
        <f t="shared" si="52"/>
        <v>243425.65000000014</v>
      </c>
      <c r="R473" s="134">
        <f t="shared" si="53"/>
        <v>747.41792490916441</v>
      </c>
    </row>
    <row r="474" spans="1:18" x14ac:dyDescent="0.35">
      <c r="A474" s="140">
        <v>12</v>
      </c>
      <c r="B474" s="141" t="s">
        <v>60</v>
      </c>
      <c r="C474" s="141" t="s">
        <v>374</v>
      </c>
      <c r="D474" s="141" t="s">
        <v>88</v>
      </c>
      <c r="E474" s="141" t="s">
        <v>375</v>
      </c>
      <c r="F474" s="141" t="s">
        <v>180</v>
      </c>
      <c r="G474" s="141" t="s">
        <v>723</v>
      </c>
      <c r="H474" s="142">
        <v>1987</v>
      </c>
      <c r="I474" s="140">
        <v>2</v>
      </c>
      <c r="J474" s="143">
        <f>'เลย '!F38</f>
        <v>280210.52</v>
      </c>
      <c r="K474" s="144">
        <f>SUM('เลย '!AM38)</f>
        <v>361458.11</v>
      </c>
      <c r="L474" s="145">
        <f>'เลย '!AN38</f>
        <v>2094802.5899999999</v>
      </c>
      <c r="M474" s="145">
        <f>'เลย '!AO38</f>
        <v>2000864.4300000002</v>
      </c>
      <c r="N474" s="141"/>
      <c r="O474" s="141"/>
      <c r="P474" s="141"/>
      <c r="Q474" s="133">
        <f t="shared" si="52"/>
        <v>93938.159999999683</v>
      </c>
      <c r="R474" s="134">
        <f t="shared" si="53"/>
        <v>1054.2539456467034</v>
      </c>
    </row>
    <row r="475" spans="1:18" x14ac:dyDescent="0.35">
      <c r="A475" s="140">
        <v>13</v>
      </c>
      <c r="B475" s="141" t="s">
        <v>60</v>
      </c>
      <c r="C475" s="141" t="s">
        <v>374</v>
      </c>
      <c r="D475" s="141" t="s">
        <v>88</v>
      </c>
      <c r="E475" s="141" t="s">
        <v>375</v>
      </c>
      <c r="F475" s="141" t="s">
        <v>180</v>
      </c>
      <c r="G475" s="141" t="s">
        <v>724</v>
      </c>
      <c r="H475" s="142">
        <v>3047</v>
      </c>
      <c r="I475" s="140">
        <v>3</v>
      </c>
      <c r="J475" s="143">
        <f>'เลย '!F39</f>
        <v>882741.65</v>
      </c>
      <c r="K475" s="144">
        <f>SUM('เลย '!AM39)</f>
        <v>888700.55999999994</v>
      </c>
      <c r="L475" s="145">
        <f>'เลย '!AN39</f>
        <v>1760354.51</v>
      </c>
      <c r="M475" s="145">
        <f>'เลย '!AO39</f>
        <v>1535043.71</v>
      </c>
      <c r="N475" s="141"/>
      <c r="O475" s="141"/>
      <c r="P475" s="141"/>
      <c r="Q475" s="133">
        <f t="shared" si="52"/>
        <v>225310.80000000005</v>
      </c>
      <c r="R475" s="134">
        <f t="shared" si="53"/>
        <v>577.7336757466361</v>
      </c>
    </row>
    <row r="476" spans="1:18" x14ac:dyDescent="0.35">
      <c r="A476" s="140">
        <v>14</v>
      </c>
      <c r="B476" s="141" t="s">
        <v>60</v>
      </c>
      <c r="C476" s="141" t="s">
        <v>374</v>
      </c>
      <c r="D476" s="141" t="s">
        <v>88</v>
      </c>
      <c r="E476" s="141" t="s">
        <v>375</v>
      </c>
      <c r="F476" s="141" t="s">
        <v>180</v>
      </c>
      <c r="G476" s="141" t="s">
        <v>725</v>
      </c>
      <c r="H476" s="142">
        <v>2101</v>
      </c>
      <c r="I476" s="140">
        <v>2</v>
      </c>
      <c r="J476" s="143">
        <f>'เลย '!F40</f>
        <v>449974.94</v>
      </c>
      <c r="K476" s="144">
        <f>SUM('เลย '!AM40)</f>
        <v>481491.67</v>
      </c>
      <c r="L476" s="145">
        <f>'เลย '!AN40</f>
        <v>2403331.1100000003</v>
      </c>
      <c r="M476" s="145">
        <f>'เลย '!AO40</f>
        <v>2168599.8000000003</v>
      </c>
      <c r="N476" s="141"/>
      <c r="O476" s="141"/>
      <c r="P476" s="141"/>
      <c r="Q476" s="133">
        <f t="shared" si="52"/>
        <v>234731.31000000006</v>
      </c>
      <c r="R476" s="134">
        <f t="shared" si="53"/>
        <v>1143.8986720609234</v>
      </c>
    </row>
    <row r="477" spans="1:18" x14ac:dyDescent="0.35">
      <c r="A477" s="140">
        <v>15</v>
      </c>
      <c r="B477" s="141" t="s">
        <v>60</v>
      </c>
      <c r="C477" s="141" t="s">
        <v>374</v>
      </c>
      <c r="D477" s="141" t="s">
        <v>88</v>
      </c>
      <c r="E477" s="141" t="s">
        <v>375</v>
      </c>
      <c r="F477" s="141" t="s">
        <v>180</v>
      </c>
      <c r="G477" s="141" t="s">
        <v>726</v>
      </c>
      <c r="H477" s="142">
        <v>1995</v>
      </c>
      <c r="I477" s="140">
        <v>2</v>
      </c>
      <c r="J477" s="143">
        <f>'เลย '!F41</f>
        <v>493639.94</v>
      </c>
      <c r="K477" s="144">
        <f>SUM('เลย '!AM41)</f>
        <v>485120.17</v>
      </c>
      <c r="L477" s="145">
        <f>'เลย '!AN41</f>
        <v>1903244.9100000001</v>
      </c>
      <c r="M477" s="145">
        <f>'เลย '!AO41</f>
        <v>1652254.8900000001</v>
      </c>
      <c r="N477" s="141"/>
      <c r="O477" s="141"/>
      <c r="P477" s="141"/>
      <c r="Q477" s="133">
        <f t="shared" si="52"/>
        <v>250990.02000000002</v>
      </c>
      <c r="R477" s="134">
        <f t="shared" si="53"/>
        <v>954.00747368421059</v>
      </c>
    </row>
    <row r="478" spans="1:18" s="152" customFormat="1" x14ac:dyDescent="0.35">
      <c r="A478" s="146">
        <v>3</v>
      </c>
      <c r="B478" s="147" t="s">
        <v>60</v>
      </c>
      <c r="C478" s="147"/>
      <c r="D478" s="147"/>
      <c r="E478" s="147" t="s">
        <v>77</v>
      </c>
      <c r="F478" s="147"/>
      <c r="G478" s="147" t="s">
        <v>377</v>
      </c>
      <c r="H478" s="153">
        <f>SUM(H463:H477)</f>
        <v>38235</v>
      </c>
      <c r="I478" s="146"/>
      <c r="J478" s="149">
        <f>SUM(J463:J477)</f>
        <v>6713866.4800000023</v>
      </c>
      <c r="K478" s="149">
        <f t="shared" ref="K478:M478" si="55">SUM(K463:K477)</f>
        <v>7363617.7599999998</v>
      </c>
      <c r="L478" s="149">
        <f t="shared" si="55"/>
        <v>27931810.760000002</v>
      </c>
      <c r="M478" s="149">
        <f t="shared" si="55"/>
        <v>24644027.060000002</v>
      </c>
      <c r="N478" s="147">
        <v>14</v>
      </c>
      <c r="O478" s="147">
        <v>14</v>
      </c>
      <c r="P478" s="147">
        <f>N478-O478</f>
        <v>0</v>
      </c>
      <c r="Q478" s="150">
        <f t="shared" si="52"/>
        <v>3287783.6999999993</v>
      </c>
      <c r="R478" s="151">
        <f>L478/H478</f>
        <v>730.52990087616058</v>
      </c>
    </row>
    <row r="479" spans="1:18" x14ac:dyDescent="0.35">
      <c r="A479" s="140">
        <v>1</v>
      </c>
      <c r="B479" s="141" t="s">
        <v>60</v>
      </c>
      <c r="C479" s="141" t="s">
        <v>378</v>
      </c>
      <c r="D479" s="141" t="s">
        <v>95</v>
      </c>
      <c r="E479" s="141" t="s">
        <v>379</v>
      </c>
      <c r="F479" s="141" t="s">
        <v>210</v>
      </c>
      <c r="G479" s="141" t="s">
        <v>380</v>
      </c>
      <c r="H479" s="142"/>
      <c r="I479" s="140"/>
      <c r="J479" s="143"/>
      <c r="K479" s="144"/>
      <c r="L479" s="145"/>
      <c r="M479" s="145"/>
      <c r="N479" s="141"/>
      <c r="O479" s="141"/>
      <c r="P479" s="141"/>
    </row>
    <row r="480" spans="1:18" x14ac:dyDescent="0.35">
      <c r="A480" s="140">
        <v>2</v>
      </c>
      <c r="B480" s="141" t="s">
        <v>60</v>
      </c>
      <c r="C480" s="141" t="s">
        <v>378</v>
      </c>
      <c r="D480" s="141" t="s">
        <v>95</v>
      </c>
      <c r="E480" s="141" t="s">
        <v>379</v>
      </c>
      <c r="F480" s="141" t="s">
        <v>180</v>
      </c>
      <c r="G480" s="141" t="s">
        <v>727</v>
      </c>
      <c r="H480" s="142">
        <v>3634</v>
      </c>
      <c r="I480" s="140">
        <v>3</v>
      </c>
      <c r="J480" s="143">
        <f>'เลย '!F42</f>
        <v>993814.53</v>
      </c>
      <c r="K480" s="144">
        <f>SUM('เลย '!AM42)</f>
        <v>1018215.8300000001</v>
      </c>
      <c r="L480" s="145">
        <f>'เลย '!AN42</f>
        <v>1741906.29</v>
      </c>
      <c r="M480" s="145">
        <f>'เลย '!AO42</f>
        <v>1645332.2</v>
      </c>
      <c r="N480" s="141"/>
      <c r="O480" s="141"/>
      <c r="P480" s="141"/>
      <c r="Q480" s="133">
        <f t="shared" si="52"/>
        <v>96574.090000000084</v>
      </c>
      <c r="R480" s="134">
        <f t="shared" si="53"/>
        <v>479.33579801871218</v>
      </c>
    </row>
    <row r="481" spans="1:18" x14ac:dyDescent="0.35">
      <c r="A481" s="140">
        <v>3</v>
      </c>
      <c r="B481" s="141" t="s">
        <v>60</v>
      </c>
      <c r="C481" s="141" t="s">
        <v>378</v>
      </c>
      <c r="D481" s="141" t="s">
        <v>95</v>
      </c>
      <c r="E481" s="141" t="s">
        <v>379</v>
      </c>
      <c r="F481" s="141" t="s">
        <v>180</v>
      </c>
      <c r="G481" s="141" t="s">
        <v>728</v>
      </c>
      <c r="H481" s="142">
        <v>4970</v>
      </c>
      <c r="I481" s="140">
        <v>4</v>
      </c>
      <c r="J481" s="143">
        <f>'เลย '!F43</f>
        <v>438016.03</v>
      </c>
      <c r="K481" s="144">
        <f>SUM('เลย '!AM43)</f>
        <v>536145.01</v>
      </c>
      <c r="L481" s="145">
        <f>'เลย '!AN43</f>
        <v>2977430.29</v>
      </c>
      <c r="M481" s="145">
        <f>'เลย '!AO43</f>
        <v>2465833.36</v>
      </c>
      <c r="N481" s="141"/>
      <c r="O481" s="141"/>
      <c r="P481" s="141"/>
      <c r="Q481" s="133">
        <f t="shared" si="52"/>
        <v>511596.93000000017</v>
      </c>
      <c r="R481" s="134">
        <f t="shared" si="53"/>
        <v>599.08054124748492</v>
      </c>
    </row>
    <row r="482" spans="1:18" x14ac:dyDescent="0.35">
      <c r="A482" s="140">
        <v>4</v>
      </c>
      <c r="B482" s="141" t="s">
        <v>60</v>
      </c>
      <c r="C482" s="141" t="s">
        <v>378</v>
      </c>
      <c r="D482" s="141" t="s">
        <v>95</v>
      </c>
      <c r="E482" s="141" t="s">
        <v>379</v>
      </c>
      <c r="F482" s="141" t="s">
        <v>180</v>
      </c>
      <c r="G482" s="141" t="s">
        <v>729</v>
      </c>
      <c r="H482" s="142">
        <v>3463</v>
      </c>
      <c r="I482" s="140">
        <v>3</v>
      </c>
      <c r="J482" s="143">
        <f>'เลย '!F44</f>
        <v>508995.28</v>
      </c>
      <c r="K482" s="144">
        <f>SUM('เลย '!AM44)</f>
        <v>608239.63</v>
      </c>
      <c r="L482" s="145">
        <f>'เลย '!AN44</f>
        <v>1795410.48</v>
      </c>
      <c r="M482" s="145">
        <f>'เลย '!AO44</f>
        <v>1589061.65</v>
      </c>
      <c r="N482" s="141"/>
      <c r="O482" s="141"/>
      <c r="P482" s="141"/>
      <c r="Q482" s="133">
        <f t="shared" si="52"/>
        <v>206348.83000000007</v>
      </c>
      <c r="R482" s="134">
        <f t="shared" si="53"/>
        <v>518.45523534507652</v>
      </c>
    </row>
    <row r="483" spans="1:18" x14ac:dyDescent="0.35">
      <c r="A483" s="140">
        <v>5</v>
      </c>
      <c r="B483" s="141" t="s">
        <v>60</v>
      </c>
      <c r="C483" s="141" t="s">
        <v>378</v>
      </c>
      <c r="D483" s="141" t="s">
        <v>95</v>
      </c>
      <c r="E483" s="141" t="s">
        <v>379</v>
      </c>
      <c r="F483" s="141" t="s">
        <v>180</v>
      </c>
      <c r="G483" s="141" t="s">
        <v>730</v>
      </c>
      <c r="H483" s="142">
        <v>1364</v>
      </c>
      <c r="I483" s="140">
        <v>1</v>
      </c>
      <c r="J483" s="143">
        <f>'เลย '!F45</f>
        <v>296193.67</v>
      </c>
      <c r="K483" s="144">
        <f>SUM('เลย '!AM45)</f>
        <v>285321.44999999995</v>
      </c>
      <c r="L483" s="145">
        <f>'เลย '!AN45</f>
        <v>1637200.1099999999</v>
      </c>
      <c r="M483" s="145">
        <f>'เลย '!AO45</f>
        <v>1506649.18</v>
      </c>
      <c r="N483" s="141"/>
      <c r="O483" s="141"/>
      <c r="P483" s="141"/>
      <c r="Q483" s="133">
        <f t="shared" si="52"/>
        <v>130550.92999999993</v>
      </c>
      <c r="R483" s="134">
        <f t="shared" si="53"/>
        <v>1200.293335777126</v>
      </c>
    </row>
    <row r="484" spans="1:18" x14ac:dyDescent="0.35">
      <c r="A484" s="140">
        <v>6</v>
      </c>
      <c r="B484" s="141" t="s">
        <v>60</v>
      </c>
      <c r="C484" s="141" t="s">
        <v>378</v>
      </c>
      <c r="D484" s="141" t="s">
        <v>95</v>
      </c>
      <c r="E484" s="141" t="s">
        <v>379</v>
      </c>
      <c r="F484" s="141" t="s">
        <v>180</v>
      </c>
      <c r="G484" s="141" t="s">
        <v>731</v>
      </c>
      <c r="H484" s="142">
        <v>4858</v>
      </c>
      <c r="I484" s="140">
        <v>4</v>
      </c>
      <c r="J484" s="143">
        <f>'เลย '!F46</f>
        <v>459656.56</v>
      </c>
      <c r="K484" s="144">
        <f>SUM('เลย '!AM46)</f>
        <v>476749.39</v>
      </c>
      <c r="L484" s="145">
        <f>'เลย '!AN46</f>
        <v>2263405.7999999998</v>
      </c>
      <c r="M484" s="145">
        <f>'เลย '!AO46</f>
        <v>1939799.2599999998</v>
      </c>
      <c r="N484" s="141"/>
      <c r="O484" s="141"/>
      <c r="P484" s="141"/>
      <c r="Q484" s="133">
        <f t="shared" si="52"/>
        <v>323606.54000000004</v>
      </c>
      <c r="R484" s="134">
        <f t="shared" si="53"/>
        <v>465.9130918073281</v>
      </c>
    </row>
    <row r="485" spans="1:18" x14ac:dyDescent="0.35">
      <c r="A485" s="140">
        <v>7</v>
      </c>
      <c r="B485" s="141" t="s">
        <v>60</v>
      </c>
      <c r="C485" s="141" t="s">
        <v>378</v>
      </c>
      <c r="D485" s="141" t="s">
        <v>95</v>
      </c>
      <c r="E485" s="141" t="s">
        <v>379</v>
      </c>
      <c r="F485" s="141" t="s">
        <v>180</v>
      </c>
      <c r="G485" s="141" t="s">
        <v>732</v>
      </c>
      <c r="H485" s="142">
        <v>3450</v>
      </c>
      <c r="I485" s="140">
        <v>3</v>
      </c>
      <c r="J485" s="143">
        <f>'เลย '!F47</f>
        <v>597200.28</v>
      </c>
      <c r="K485" s="144">
        <f>SUM('เลย '!AM47)</f>
        <v>633418.80999999994</v>
      </c>
      <c r="L485" s="145">
        <f>'เลย '!AN47</f>
        <v>2231514.6800000002</v>
      </c>
      <c r="M485" s="145">
        <f>'เลย '!AO47</f>
        <v>1712832.2500000002</v>
      </c>
      <c r="N485" s="141"/>
      <c r="O485" s="141"/>
      <c r="P485" s="141"/>
      <c r="Q485" s="133">
        <f t="shared" si="52"/>
        <v>518682.42999999993</v>
      </c>
      <c r="R485" s="134">
        <f t="shared" si="53"/>
        <v>646.81584927536232</v>
      </c>
    </row>
    <row r="486" spans="1:18" x14ac:dyDescent="0.35">
      <c r="A486" s="140">
        <v>8</v>
      </c>
      <c r="B486" s="141" t="s">
        <v>60</v>
      </c>
      <c r="C486" s="141" t="s">
        <v>378</v>
      </c>
      <c r="D486" s="141" t="s">
        <v>95</v>
      </c>
      <c r="E486" s="141" t="s">
        <v>379</v>
      </c>
      <c r="F486" s="141" t="s">
        <v>180</v>
      </c>
      <c r="G486" s="141" t="s">
        <v>733</v>
      </c>
      <c r="H486" s="142">
        <v>2633</v>
      </c>
      <c r="I486" s="140">
        <v>2</v>
      </c>
      <c r="J486" s="143">
        <f>'เลย '!F48</f>
        <v>533252.35</v>
      </c>
      <c r="K486" s="144">
        <f>SUM('เลย '!AM48)</f>
        <v>561847.27</v>
      </c>
      <c r="L486" s="145">
        <f>'เลย '!AN48</f>
        <v>2296583.41</v>
      </c>
      <c r="M486" s="145">
        <f>'เลย '!AO48</f>
        <v>2023928.9400000002</v>
      </c>
      <c r="N486" s="141"/>
      <c r="O486" s="141"/>
      <c r="P486" s="141"/>
      <c r="Q486" s="133">
        <f t="shared" si="52"/>
        <v>272654.46999999997</v>
      </c>
      <c r="R486" s="134">
        <f t="shared" si="53"/>
        <v>872.23069122673758</v>
      </c>
    </row>
    <row r="487" spans="1:18" x14ac:dyDescent="0.35">
      <c r="A487" s="140">
        <v>9</v>
      </c>
      <c r="B487" s="141" t="s">
        <v>60</v>
      </c>
      <c r="C487" s="141" t="s">
        <v>378</v>
      </c>
      <c r="D487" s="141" t="s">
        <v>95</v>
      </c>
      <c r="E487" s="141" t="s">
        <v>379</v>
      </c>
      <c r="F487" s="141" t="s">
        <v>180</v>
      </c>
      <c r="G487" s="141" t="s">
        <v>734</v>
      </c>
      <c r="H487" s="142">
        <v>1642</v>
      </c>
      <c r="I487" s="140">
        <v>2</v>
      </c>
      <c r="J487" s="143">
        <f>'เลย '!F49</f>
        <v>460498.82</v>
      </c>
      <c r="K487" s="144">
        <f>SUM('เลย '!AM49)</f>
        <v>457499.23</v>
      </c>
      <c r="L487" s="145">
        <f>'เลย '!AN49</f>
        <v>1182106.1100000001</v>
      </c>
      <c r="M487" s="145">
        <f>'เลย '!AO49</f>
        <v>1151117.06</v>
      </c>
      <c r="N487" s="141"/>
      <c r="O487" s="141"/>
      <c r="P487" s="141"/>
      <c r="Q487" s="133">
        <f t="shared" si="52"/>
        <v>30989.050000000047</v>
      </c>
      <c r="R487" s="134">
        <f t="shared" si="53"/>
        <v>719.91845919610239</v>
      </c>
    </row>
    <row r="488" spans="1:18" x14ac:dyDescent="0.35">
      <c r="A488" s="140">
        <v>10</v>
      </c>
      <c r="B488" s="141" t="s">
        <v>60</v>
      </c>
      <c r="C488" s="141" t="s">
        <v>378</v>
      </c>
      <c r="D488" s="141" t="s">
        <v>95</v>
      </c>
      <c r="E488" s="141" t="s">
        <v>379</v>
      </c>
      <c r="F488" s="141" t="s">
        <v>180</v>
      </c>
      <c r="G488" s="141" t="s">
        <v>735</v>
      </c>
      <c r="H488" s="142">
        <v>2100</v>
      </c>
      <c r="I488" s="140">
        <v>2</v>
      </c>
      <c r="J488" s="143">
        <f>'เลย '!F50</f>
        <v>819593.56</v>
      </c>
      <c r="K488" s="144">
        <f>SUM('เลย '!AM50)</f>
        <v>779939.45000000007</v>
      </c>
      <c r="L488" s="145">
        <f>'เลย '!AN50</f>
        <v>946721.47</v>
      </c>
      <c r="M488" s="145">
        <f>'เลย '!AO50</f>
        <v>995784.67</v>
      </c>
      <c r="N488" s="141"/>
      <c r="O488" s="141"/>
      <c r="P488" s="141"/>
      <c r="Q488" s="133">
        <f t="shared" si="52"/>
        <v>-49063.20000000007</v>
      </c>
      <c r="R488" s="134">
        <f t="shared" si="53"/>
        <v>450.81974761904763</v>
      </c>
    </row>
    <row r="489" spans="1:18" x14ac:dyDescent="0.35">
      <c r="A489" s="140">
        <v>11</v>
      </c>
      <c r="B489" s="141" t="s">
        <v>60</v>
      </c>
      <c r="C489" s="141" t="s">
        <v>378</v>
      </c>
      <c r="D489" s="141" t="s">
        <v>95</v>
      </c>
      <c r="E489" s="141" t="s">
        <v>379</v>
      </c>
      <c r="F489" s="141" t="s">
        <v>180</v>
      </c>
      <c r="G489" s="141" t="s">
        <v>736</v>
      </c>
      <c r="H489" s="142">
        <v>1785</v>
      </c>
      <c r="I489" s="140">
        <v>2</v>
      </c>
      <c r="J489" s="143">
        <f>'เลย '!F51</f>
        <v>225218.64</v>
      </c>
      <c r="K489" s="144">
        <f>SUM('เลย '!AM51)</f>
        <v>254107.53</v>
      </c>
      <c r="L489" s="145">
        <f>'เลย '!AN51</f>
        <v>1428996.2</v>
      </c>
      <c r="M489" s="145">
        <f>'เลย '!AO51</f>
        <v>1250805.69</v>
      </c>
      <c r="N489" s="141"/>
      <c r="O489" s="141"/>
      <c r="P489" s="141"/>
      <c r="Q489" s="133">
        <f t="shared" si="52"/>
        <v>178190.51</v>
      </c>
      <c r="R489" s="134">
        <f t="shared" si="53"/>
        <v>800.55809523809523</v>
      </c>
    </row>
    <row r="490" spans="1:18" s="152" customFormat="1" x14ac:dyDescent="0.35">
      <c r="A490" s="146">
        <v>4</v>
      </c>
      <c r="B490" s="147" t="s">
        <v>60</v>
      </c>
      <c r="C490" s="147"/>
      <c r="D490" s="147"/>
      <c r="E490" s="147" t="s">
        <v>77</v>
      </c>
      <c r="F490" s="147"/>
      <c r="G490" s="147" t="s">
        <v>381</v>
      </c>
      <c r="H490" s="153">
        <f>SUM(H479:H489)</f>
        <v>29899</v>
      </c>
      <c r="I490" s="146"/>
      <c r="J490" s="149">
        <f>SUM(J479:J489)</f>
        <v>5332439.72</v>
      </c>
      <c r="K490" s="149">
        <f t="shared" ref="K490:M490" si="56">SUM(K479:K489)</f>
        <v>5611483.6000000006</v>
      </c>
      <c r="L490" s="149">
        <f t="shared" si="56"/>
        <v>18501274.839999996</v>
      </c>
      <c r="M490" s="149">
        <f t="shared" si="56"/>
        <v>16281144.259999998</v>
      </c>
      <c r="N490" s="147">
        <v>10</v>
      </c>
      <c r="O490" s="147">
        <v>10</v>
      </c>
      <c r="P490" s="147">
        <f>N490-O490</f>
        <v>0</v>
      </c>
      <c r="Q490" s="150">
        <f t="shared" si="52"/>
        <v>2220130.5799999982</v>
      </c>
      <c r="R490" s="151">
        <f>L490/H490</f>
        <v>618.79242917823331</v>
      </c>
    </row>
    <row r="491" spans="1:18" x14ac:dyDescent="0.35">
      <c r="A491" s="140">
        <v>1</v>
      </c>
      <c r="B491" s="141" t="s">
        <v>60</v>
      </c>
      <c r="C491" s="141" t="s">
        <v>382</v>
      </c>
      <c r="D491" s="141" t="s">
        <v>141</v>
      </c>
      <c r="E491" s="141" t="s">
        <v>383</v>
      </c>
      <c r="F491" s="141" t="s">
        <v>329</v>
      </c>
      <c r="G491" s="141" t="s">
        <v>384</v>
      </c>
      <c r="H491" s="142"/>
      <c r="I491" s="140"/>
      <c r="J491" s="143"/>
      <c r="K491" s="144"/>
      <c r="L491" s="145"/>
      <c r="M491" s="145"/>
      <c r="N491" s="141"/>
      <c r="O491" s="141"/>
      <c r="P491" s="141"/>
    </row>
    <row r="492" spans="1:18" x14ac:dyDescent="0.35">
      <c r="A492" s="140">
        <v>2</v>
      </c>
      <c r="B492" s="141" t="s">
        <v>60</v>
      </c>
      <c r="C492" s="141" t="s">
        <v>382</v>
      </c>
      <c r="D492" s="141" t="s">
        <v>141</v>
      </c>
      <c r="E492" s="141" t="s">
        <v>383</v>
      </c>
      <c r="F492" s="141" t="s">
        <v>180</v>
      </c>
      <c r="G492" s="141" t="s">
        <v>737</v>
      </c>
      <c r="H492" s="142">
        <v>1114</v>
      </c>
      <c r="I492" s="140">
        <v>1</v>
      </c>
      <c r="J492" s="143">
        <f>'เลย '!F52</f>
        <v>411789.24</v>
      </c>
      <c r="K492" s="144">
        <f>SUM('เลย '!AM52)</f>
        <v>437747.00999999995</v>
      </c>
      <c r="L492" s="145">
        <f>'เลย '!AN52</f>
        <v>791483.73</v>
      </c>
      <c r="M492" s="145">
        <f>'เลย '!AO52</f>
        <v>633051.96</v>
      </c>
      <c r="N492" s="141"/>
      <c r="O492" s="141"/>
      <c r="P492" s="141"/>
      <c r="Q492" s="133">
        <f t="shared" si="52"/>
        <v>158431.77000000002</v>
      </c>
      <c r="R492" s="134">
        <f t="shared" si="53"/>
        <v>710.48808797127469</v>
      </c>
    </row>
    <row r="493" spans="1:18" x14ac:dyDescent="0.35">
      <c r="A493" s="140">
        <v>3</v>
      </c>
      <c r="B493" s="141" t="s">
        <v>60</v>
      </c>
      <c r="C493" s="141" t="s">
        <v>382</v>
      </c>
      <c r="D493" s="141" t="s">
        <v>141</v>
      </c>
      <c r="E493" s="141" t="s">
        <v>383</v>
      </c>
      <c r="F493" s="141" t="s">
        <v>180</v>
      </c>
      <c r="G493" s="141" t="s">
        <v>738</v>
      </c>
      <c r="H493" s="142">
        <v>595</v>
      </c>
      <c r="I493" s="140">
        <v>1</v>
      </c>
      <c r="J493" s="143">
        <f>'เลย '!F53</f>
        <v>595446.42000000004</v>
      </c>
      <c r="K493" s="144">
        <f>SUM('เลย '!AM53)</f>
        <v>663975.38</v>
      </c>
      <c r="L493" s="145">
        <f>'เลย '!AN53</f>
        <v>658280.34</v>
      </c>
      <c r="M493" s="145">
        <f>'เลย '!AO53</f>
        <v>444604.86000000004</v>
      </c>
      <c r="N493" s="141"/>
      <c r="O493" s="141"/>
      <c r="P493" s="141"/>
      <c r="Q493" s="133">
        <f t="shared" si="52"/>
        <v>213675.47999999992</v>
      </c>
      <c r="R493" s="134">
        <f t="shared" si="53"/>
        <v>1106.3535126050419</v>
      </c>
    </row>
    <row r="494" spans="1:18" x14ac:dyDescent="0.35">
      <c r="A494" s="140">
        <v>4</v>
      </c>
      <c r="B494" s="141" t="s">
        <v>60</v>
      </c>
      <c r="C494" s="141" t="s">
        <v>382</v>
      </c>
      <c r="D494" s="141" t="s">
        <v>141</v>
      </c>
      <c r="E494" s="141" t="s">
        <v>383</v>
      </c>
      <c r="F494" s="141" t="s">
        <v>180</v>
      </c>
      <c r="G494" s="141" t="s">
        <v>739</v>
      </c>
      <c r="H494" s="142">
        <v>1925</v>
      </c>
      <c r="I494" s="140">
        <v>2</v>
      </c>
      <c r="J494" s="143">
        <f>'เลย '!F54</f>
        <v>450596.28</v>
      </c>
      <c r="K494" s="144">
        <f>SUM('เลย '!AM54)</f>
        <v>474977.05</v>
      </c>
      <c r="L494" s="145">
        <f>'เลย '!AN54</f>
        <v>1455565.08</v>
      </c>
      <c r="M494" s="145">
        <f>'เลย '!AO54</f>
        <v>1109312.4099999999</v>
      </c>
      <c r="N494" s="141"/>
      <c r="O494" s="141"/>
      <c r="P494" s="141"/>
      <c r="Q494" s="133">
        <f t="shared" si="52"/>
        <v>346252.67000000016</v>
      </c>
      <c r="R494" s="134">
        <f t="shared" si="53"/>
        <v>756.13770389610397</v>
      </c>
    </row>
    <row r="495" spans="1:18" x14ac:dyDescent="0.35">
      <c r="A495" s="140">
        <v>5</v>
      </c>
      <c r="B495" s="141" t="s">
        <v>60</v>
      </c>
      <c r="C495" s="141" t="s">
        <v>382</v>
      </c>
      <c r="D495" s="141" t="s">
        <v>141</v>
      </c>
      <c r="E495" s="141" t="s">
        <v>383</v>
      </c>
      <c r="F495" s="141" t="s">
        <v>180</v>
      </c>
      <c r="G495" s="141" t="s">
        <v>740</v>
      </c>
      <c r="H495" s="142">
        <v>3610</v>
      </c>
      <c r="I495" s="140">
        <v>3</v>
      </c>
      <c r="J495" s="143">
        <f>'เลย '!F55</f>
        <v>1029545.49</v>
      </c>
      <c r="K495" s="144">
        <f>SUM('เลย '!AM55)</f>
        <v>914863.8899999999</v>
      </c>
      <c r="L495" s="145">
        <f>'เลย '!AN55</f>
        <v>2324363.81</v>
      </c>
      <c r="M495" s="145">
        <f>'เลย '!AO55</f>
        <v>1513941.21</v>
      </c>
      <c r="N495" s="141"/>
      <c r="O495" s="141"/>
      <c r="P495" s="141"/>
      <c r="Q495" s="133">
        <f t="shared" si="52"/>
        <v>810422.60000000009</v>
      </c>
      <c r="R495" s="134">
        <f t="shared" si="53"/>
        <v>643.86809141274239</v>
      </c>
    </row>
    <row r="496" spans="1:18" x14ac:dyDescent="0.35">
      <c r="A496" s="140">
        <v>6</v>
      </c>
      <c r="B496" s="141" t="s">
        <v>60</v>
      </c>
      <c r="C496" s="141" t="s">
        <v>382</v>
      </c>
      <c r="D496" s="141" t="s">
        <v>141</v>
      </c>
      <c r="E496" s="141" t="s">
        <v>383</v>
      </c>
      <c r="F496" s="141" t="s">
        <v>180</v>
      </c>
      <c r="G496" s="141" t="s">
        <v>741</v>
      </c>
      <c r="H496" s="142">
        <v>4226</v>
      </c>
      <c r="I496" s="140">
        <v>3</v>
      </c>
      <c r="J496" s="143">
        <f>'เลย '!F56</f>
        <v>578458.67000000004</v>
      </c>
      <c r="K496" s="144">
        <f>SUM('เลย '!AM56)</f>
        <v>661391.09</v>
      </c>
      <c r="L496" s="145">
        <f>'เลย '!AN56</f>
        <v>1682387.5</v>
      </c>
      <c r="M496" s="145">
        <f>'เลย '!AO56</f>
        <v>1290873.1100000001</v>
      </c>
      <c r="N496" s="141"/>
      <c r="O496" s="141"/>
      <c r="P496" s="141"/>
      <c r="Q496" s="133">
        <f t="shared" si="52"/>
        <v>391514.3899999999</v>
      </c>
      <c r="R496" s="134">
        <f t="shared" si="53"/>
        <v>398.10399905347845</v>
      </c>
    </row>
    <row r="497" spans="1:18" x14ac:dyDescent="0.35">
      <c r="A497" s="140">
        <v>7</v>
      </c>
      <c r="B497" s="141" t="s">
        <v>60</v>
      </c>
      <c r="C497" s="141" t="s">
        <v>382</v>
      </c>
      <c r="D497" s="141" t="s">
        <v>141</v>
      </c>
      <c r="E497" s="141" t="s">
        <v>383</v>
      </c>
      <c r="F497" s="141" t="s">
        <v>180</v>
      </c>
      <c r="G497" s="141" t="s">
        <v>742</v>
      </c>
      <c r="H497" s="142">
        <v>2265</v>
      </c>
      <c r="I497" s="140">
        <v>2</v>
      </c>
      <c r="J497" s="143">
        <f>'เลย '!F57</f>
        <v>598915</v>
      </c>
      <c r="K497" s="144">
        <f>SUM('เลย '!AM57)</f>
        <v>605238.87</v>
      </c>
      <c r="L497" s="145">
        <f>'เลย '!AN57</f>
        <v>1642397.89</v>
      </c>
      <c r="M497" s="145">
        <f>'เลย '!AO57</f>
        <v>1426532.19</v>
      </c>
      <c r="N497" s="141"/>
      <c r="O497" s="141"/>
      <c r="P497" s="141"/>
      <c r="Q497" s="133">
        <f t="shared" si="52"/>
        <v>215865.69999999995</v>
      </c>
      <c r="R497" s="134">
        <f t="shared" si="53"/>
        <v>725.12048123620309</v>
      </c>
    </row>
    <row r="498" spans="1:18" x14ac:dyDescent="0.35">
      <c r="A498" s="140">
        <v>8</v>
      </c>
      <c r="B498" s="141" t="s">
        <v>60</v>
      </c>
      <c r="C498" s="141" t="s">
        <v>382</v>
      </c>
      <c r="D498" s="141" t="s">
        <v>141</v>
      </c>
      <c r="E498" s="141" t="s">
        <v>383</v>
      </c>
      <c r="F498" s="141" t="s">
        <v>180</v>
      </c>
      <c r="G498" s="141" t="s">
        <v>743</v>
      </c>
      <c r="H498" s="142">
        <v>1848</v>
      </c>
      <c r="I498" s="140">
        <v>2</v>
      </c>
      <c r="J498" s="143">
        <f>'เลย '!F58</f>
        <v>546629.44999999995</v>
      </c>
      <c r="K498" s="144">
        <f>SUM('เลย '!AM58)</f>
        <v>573824.97</v>
      </c>
      <c r="L498" s="145">
        <f>'เลย '!AN58</f>
        <v>1252843.31</v>
      </c>
      <c r="M498" s="145">
        <f>'เลย '!AO58</f>
        <v>901397.44</v>
      </c>
      <c r="N498" s="141"/>
      <c r="O498" s="141"/>
      <c r="P498" s="141"/>
      <c r="Q498" s="133">
        <f t="shared" si="52"/>
        <v>351445.87000000011</v>
      </c>
      <c r="R498" s="134">
        <f t="shared" si="53"/>
        <v>677.94551406926405</v>
      </c>
    </row>
    <row r="499" spans="1:18" x14ac:dyDescent="0.35">
      <c r="A499" s="140">
        <v>9</v>
      </c>
      <c r="B499" s="141" t="s">
        <v>60</v>
      </c>
      <c r="C499" s="141" t="s">
        <v>382</v>
      </c>
      <c r="D499" s="141" t="s">
        <v>141</v>
      </c>
      <c r="E499" s="141" t="s">
        <v>383</v>
      </c>
      <c r="F499" s="141" t="s">
        <v>180</v>
      </c>
      <c r="G499" s="141" t="s">
        <v>744</v>
      </c>
      <c r="H499" s="142">
        <v>1945</v>
      </c>
      <c r="I499" s="140">
        <v>2</v>
      </c>
      <c r="J499" s="143">
        <f>'เลย '!F59</f>
        <v>329143.36</v>
      </c>
      <c r="K499" s="144">
        <f>SUM('เลย '!AM59)</f>
        <v>408472.1</v>
      </c>
      <c r="L499" s="145">
        <f>'เลย '!AN59</f>
        <v>1321225.49</v>
      </c>
      <c r="M499" s="145">
        <f>'เลย '!AO59</f>
        <v>1016612.96</v>
      </c>
      <c r="N499" s="141"/>
      <c r="O499" s="141"/>
      <c r="P499" s="141"/>
      <c r="Q499" s="133">
        <f t="shared" si="52"/>
        <v>304612.53000000003</v>
      </c>
      <c r="R499" s="134">
        <f t="shared" si="53"/>
        <v>679.29331105398455</v>
      </c>
    </row>
    <row r="500" spans="1:18" x14ac:dyDescent="0.35">
      <c r="A500" s="140">
        <v>10</v>
      </c>
      <c r="B500" s="141" t="s">
        <v>60</v>
      </c>
      <c r="C500" s="141" t="s">
        <v>382</v>
      </c>
      <c r="D500" s="141" t="s">
        <v>141</v>
      </c>
      <c r="E500" s="141" t="s">
        <v>383</v>
      </c>
      <c r="F500" s="141" t="s">
        <v>180</v>
      </c>
      <c r="G500" s="141" t="s">
        <v>745</v>
      </c>
      <c r="H500" s="142">
        <v>4776</v>
      </c>
      <c r="I500" s="140">
        <v>4</v>
      </c>
      <c r="J500" s="143">
        <f>'เลย '!F60</f>
        <v>494236.71</v>
      </c>
      <c r="K500" s="144">
        <f>SUM('เลย '!AM60)</f>
        <v>599621.57999999996</v>
      </c>
      <c r="L500" s="145">
        <f>'เลย '!AN60</f>
        <v>2095554.0799999998</v>
      </c>
      <c r="M500" s="145">
        <f>'เลย '!AO60</f>
        <v>1567043.77</v>
      </c>
      <c r="N500" s="141"/>
      <c r="O500" s="141"/>
      <c r="P500" s="141"/>
      <c r="Q500" s="133">
        <f t="shared" si="52"/>
        <v>528510.30999999982</v>
      </c>
      <c r="R500" s="134">
        <f t="shared" si="53"/>
        <v>438.7676046901172</v>
      </c>
    </row>
    <row r="501" spans="1:18" x14ac:dyDescent="0.35">
      <c r="A501" s="140">
        <v>11</v>
      </c>
      <c r="B501" s="141" t="s">
        <v>60</v>
      </c>
      <c r="C501" s="141" t="s">
        <v>382</v>
      </c>
      <c r="D501" s="141" t="s">
        <v>141</v>
      </c>
      <c r="E501" s="141" t="s">
        <v>383</v>
      </c>
      <c r="F501" s="141" t="s">
        <v>180</v>
      </c>
      <c r="G501" s="141" t="s">
        <v>746</v>
      </c>
      <c r="H501" s="142">
        <v>5154</v>
      </c>
      <c r="I501" s="140">
        <v>4</v>
      </c>
      <c r="J501" s="143">
        <f>'เลย '!F61</f>
        <v>1545515.53</v>
      </c>
      <c r="K501" s="144">
        <f>SUM('เลย '!AM61)</f>
        <v>1665205.79</v>
      </c>
      <c r="L501" s="145">
        <f>'เลย '!AN61</f>
        <v>2929483.2</v>
      </c>
      <c r="M501" s="145">
        <f>'เลย '!AO61</f>
        <v>1881462.27</v>
      </c>
      <c r="N501" s="141"/>
      <c r="O501" s="141"/>
      <c r="P501" s="141"/>
      <c r="Q501" s="133">
        <f t="shared" si="52"/>
        <v>1048020.9300000002</v>
      </c>
      <c r="R501" s="134">
        <f t="shared" si="53"/>
        <v>568.3902211874273</v>
      </c>
    </row>
    <row r="502" spans="1:18" x14ac:dyDescent="0.35">
      <c r="A502" s="140">
        <v>12</v>
      </c>
      <c r="B502" s="141" t="s">
        <v>60</v>
      </c>
      <c r="C502" s="141" t="s">
        <v>382</v>
      </c>
      <c r="D502" s="141" t="s">
        <v>141</v>
      </c>
      <c r="E502" s="141" t="s">
        <v>383</v>
      </c>
      <c r="F502" s="141" t="s">
        <v>180</v>
      </c>
      <c r="G502" s="141" t="s">
        <v>747</v>
      </c>
      <c r="H502" s="142">
        <v>3300</v>
      </c>
      <c r="I502" s="140">
        <v>3</v>
      </c>
      <c r="J502" s="143">
        <f>'เลย '!F62</f>
        <v>345051</v>
      </c>
      <c r="K502" s="144">
        <f>SUM('เลย '!AM62)</f>
        <v>436229.47</v>
      </c>
      <c r="L502" s="145">
        <f>'เลย '!AN62</f>
        <v>1506542.6800000002</v>
      </c>
      <c r="M502" s="145">
        <f>'เลย '!AO62</f>
        <v>1269059.3899999999</v>
      </c>
      <c r="N502" s="141"/>
      <c r="O502" s="141"/>
      <c r="P502" s="141"/>
      <c r="Q502" s="133">
        <f t="shared" si="52"/>
        <v>237483.29000000027</v>
      </c>
      <c r="R502" s="134">
        <f t="shared" si="53"/>
        <v>456.52808484848492</v>
      </c>
    </row>
    <row r="503" spans="1:18" x14ac:dyDescent="0.35">
      <c r="A503" s="140">
        <v>13</v>
      </c>
      <c r="B503" s="141" t="s">
        <v>60</v>
      </c>
      <c r="C503" s="141" t="s">
        <v>382</v>
      </c>
      <c r="D503" s="141" t="s">
        <v>141</v>
      </c>
      <c r="E503" s="141" t="s">
        <v>383</v>
      </c>
      <c r="F503" s="141" t="s">
        <v>180</v>
      </c>
      <c r="G503" s="141" t="s">
        <v>748</v>
      </c>
      <c r="H503" s="142">
        <v>2046</v>
      </c>
      <c r="I503" s="140">
        <v>2</v>
      </c>
      <c r="J503" s="143">
        <f>'เลย '!F63</f>
        <v>535972.55000000005</v>
      </c>
      <c r="K503" s="144">
        <f>SUM('เลย '!AM63)</f>
        <v>608631.67999999993</v>
      </c>
      <c r="L503" s="145">
        <f>'เลย '!AN63</f>
        <v>1435238.3399999999</v>
      </c>
      <c r="M503" s="145">
        <f>'เลย '!AO63</f>
        <v>966173</v>
      </c>
      <c r="N503" s="141"/>
      <c r="O503" s="141"/>
      <c r="P503" s="141"/>
      <c r="Q503" s="133">
        <f t="shared" si="52"/>
        <v>469065.33999999985</v>
      </c>
      <c r="R503" s="134">
        <f t="shared" si="53"/>
        <v>701.4850146627565</v>
      </c>
    </row>
    <row r="504" spans="1:18" x14ac:dyDescent="0.35">
      <c r="A504" s="140">
        <v>14</v>
      </c>
      <c r="B504" s="141" t="s">
        <v>60</v>
      </c>
      <c r="C504" s="141" t="s">
        <v>382</v>
      </c>
      <c r="D504" s="141" t="s">
        <v>141</v>
      </c>
      <c r="E504" s="141" t="s">
        <v>383</v>
      </c>
      <c r="F504" s="141" t="s">
        <v>180</v>
      </c>
      <c r="G504" s="141" t="s">
        <v>749</v>
      </c>
      <c r="H504" s="142">
        <v>4503</v>
      </c>
      <c r="I504" s="140">
        <v>4</v>
      </c>
      <c r="J504" s="143">
        <f>'เลย '!F64</f>
        <v>442123.33</v>
      </c>
      <c r="K504" s="144">
        <f>SUM('เลย '!AM64)</f>
        <v>425784.92000000004</v>
      </c>
      <c r="L504" s="145">
        <f>'เลย '!AN64</f>
        <v>909293.38</v>
      </c>
      <c r="M504" s="145">
        <f>'เลย '!AO64</f>
        <v>771737.28</v>
      </c>
      <c r="N504" s="141"/>
      <c r="O504" s="141"/>
      <c r="P504" s="141"/>
      <c r="Q504" s="133">
        <f t="shared" si="52"/>
        <v>137556.09999999998</v>
      </c>
      <c r="R504" s="134">
        <f t="shared" si="53"/>
        <v>201.9305751721075</v>
      </c>
    </row>
    <row r="505" spans="1:18" s="152" customFormat="1" x14ac:dyDescent="0.35">
      <c r="A505" s="146">
        <v>5</v>
      </c>
      <c r="B505" s="147" t="s">
        <v>60</v>
      </c>
      <c r="C505" s="147"/>
      <c r="D505" s="147"/>
      <c r="E505" s="147" t="s">
        <v>77</v>
      </c>
      <c r="F505" s="147"/>
      <c r="G505" s="147" t="s">
        <v>385</v>
      </c>
      <c r="H505" s="153">
        <f>SUM(H491:H504)</f>
        <v>37307</v>
      </c>
      <c r="I505" s="146"/>
      <c r="J505" s="149">
        <f>SUM(J491:J504)</f>
        <v>7903423.0300000003</v>
      </c>
      <c r="K505" s="149">
        <f t="shared" ref="K505:M505" si="57">SUM(K491:K504)</f>
        <v>8475963.7999999989</v>
      </c>
      <c r="L505" s="149">
        <f t="shared" si="57"/>
        <v>20004658.829999998</v>
      </c>
      <c r="M505" s="149">
        <f t="shared" si="57"/>
        <v>14791801.85</v>
      </c>
      <c r="N505" s="147">
        <v>13</v>
      </c>
      <c r="O505" s="147">
        <v>13</v>
      </c>
      <c r="P505" s="147">
        <f>N505-O505</f>
        <v>0</v>
      </c>
      <c r="Q505" s="150">
        <f t="shared" si="52"/>
        <v>5212856.9799999986</v>
      </c>
      <c r="R505" s="151">
        <f>L505/H505</f>
        <v>536.21730050660733</v>
      </c>
    </row>
    <row r="506" spans="1:18" x14ac:dyDescent="0.35">
      <c r="A506" s="140">
        <v>1</v>
      </c>
      <c r="B506" s="141" t="s">
        <v>60</v>
      </c>
      <c r="C506" s="141" t="s">
        <v>386</v>
      </c>
      <c r="D506" s="141" t="s">
        <v>102</v>
      </c>
      <c r="E506" s="141" t="s">
        <v>387</v>
      </c>
      <c r="F506" s="141" t="s">
        <v>210</v>
      </c>
      <c r="G506" s="141" t="s">
        <v>388</v>
      </c>
      <c r="H506" s="142"/>
      <c r="I506" s="140"/>
      <c r="J506" s="143"/>
      <c r="K506" s="144"/>
      <c r="L506" s="145"/>
      <c r="M506" s="145"/>
      <c r="N506" s="141"/>
      <c r="O506" s="141"/>
      <c r="P506" s="141"/>
    </row>
    <row r="507" spans="1:18" x14ac:dyDescent="0.35">
      <c r="A507" s="140">
        <v>2</v>
      </c>
      <c r="B507" s="141" t="s">
        <v>60</v>
      </c>
      <c r="C507" s="141" t="s">
        <v>386</v>
      </c>
      <c r="D507" s="141" t="s">
        <v>102</v>
      </c>
      <c r="E507" s="141" t="s">
        <v>387</v>
      </c>
      <c r="F507" s="141" t="s">
        <v>180</v>
      </c>
      <c r="G507" s="141" t="s">
        <v>750</v>
      </c>
      <c r="H507" s="142">
        <v>1295</v>
      </c>
      <c r="I507" s="140">
        <v>1</v>
      </c>
      <c r="J507" s="143">
        <f>'เลย '!F65</f>
        <v>522802.43</v>
      </c>
      <c r="K507" s="144">
        <f>SUM('เลย '!AM65)</f>
        <v>516678.72</v>
      </c>
      <c r="L507" s="145">
        <f>'เลย '!AN65</f>
        <v>1683687.63</v>
      </c>
      <c r="M507" s="145">
        <f>'เลย '!AO65</f>
        <v>1611414.63</v>
      </c>
      <c r="N507" s="141"/>
      <c r="O507" s="141"/>
      <c r="P507" s="141"/>
      <c r="Q507" s="133">
        <f t="shared" si="52"/>
        <v>72273</v>
      </c>
      <c r="R507" s="134">
        <f t="shared" si="53"/>
        <v>1300.1448880308878</v>
      </c>
    </row>
    <row r="508" spans="1:18" x14ac:dyDescent="0.35">
      <c r="A508" s="140">
        <v>3</v>
      </c>
      <c r="B508" s="141" t="s">
        <v>60</v>
      </c>
      <c r="C508" s="141" t="s">
        <v>386</v>
      </c>
      <c r="D508" s="141" t="s">
        <v>102</v>
      </c>
      <c r="E508" s="141" t="s">
        <v>387</v>
      </c>
      <c r="F508" s="141" t="s">
        <v>180</v>
      </c>
      <c r="G508" s="141" t="s">
        <v>751</v>
      </c>
      <c r="H508" s="142">
        <v>1368</v>
      </c>
      <c r="I508" s="140">
        <v>1</v>
      </c>
      <c r="J508" s="143">
        <f>'เลย '!F66</f>
        <v>691811.19</v>
      </c>
      <c r="K508" s="144">
        <f>SUM('เลย '!AM66)</f>
        <v>709941.89999999991</v>
      </c>
      <c r="L508" s="145">
        <f>'เลย '!AN66</f>
        <v>1529016.17</v>
      </c>
      <c r="M508" s="145">
        <f>'เลย '!AO66</f>
        <v>1234481.8699999999</v>
      </c>
      <c r="N508" s="141"/>
      <c r="O508" s="141"/>
      <c r="P508" s="141"/>
      <c r="Q508" s="133">
        <f t="shared" si="52"/>
        <v>294534.30000000005</v>
      </c>
      <c r="R508" s="134">
        <f t="shared" si="53"/>
        <v>1117.7018786549706</v>
      </c>
    </row>
    <row r="509" spans="1:18" x14ac:dyDescent="0.35">
      <c r="A509" s="140">
        <v>4</v>
      </c>
      <c r="B509" s="141" t="s">
        <v>60</v>
      </c>
      <c r="C509" s="141" t="s">
        <v>386</v>
      </c>
      <c r="D509" s="141" t="s">
        <v>102</v>
      </c>
      <c r="E509" s="141" t="s">
        <v>387</v>
      </c>
      <c r="F509" s="141" t="s">
        <v>180</v>
      </c>
      <c r="G509" s="141" t="s">
        <v>752</v>
      </c>
      <c r="H509" s="142">
        <v>2588</v>
      </c>
      <c r="I509" s="140">
        <v>2</v>
      </c>
      <c r="J509" s="143">
        <f>'เลย '!F67</f>
        <v>546867.71</v>
      </c>
      <c r="K509" s="144">
        <f>SUM('เลย '!AM67)</f>
        <v>610672.03999999992</v>
      </c>
      <c r="L509" s="145">
        <f>'เลย '!AN67</f>
        <v>1510056.8</v>
      </c>
      <c r="M509" s="145">
        <f>'เลย '!AO67</f>
        <v>1484300.72</v>
      </c>
      <c r="N509" s="141"/>
      <c r="O509" s="141"/>
      <c r="P509" s="141"/>
      <c r="Q509" s="133">
        <f t="shared" si="52"/>
        <v>25756.080000000075</v>
      </c>
      <c r="R509" s="134">
        <f t="shared" si="53"/>
        <v>583.48408037094282</v>
      </c>
    </row>
    <row r="510" spans="1:18" x14ac:dyDescent="0.35">
      <c r="A510" s="140">
        <v>5</v>
      </c>
      <c r="B510" s="141" t="s">
        <v>60</v>
      </c>
      <c r="C510" s="141" t="s">
        <v>386</v>
      </c>
      <c r="D510" s="141" t="s">
        <v>102</v>
      </c>
      <c r="E510" s="141" t="s">
        <v>387</v>
      </c>
      <c r="F510" s="141" t="s">
        <v>180</v>
      </c>
      <c r="G510" s="141" t="s">
        <v>753</v>
      </c>
      <c r="H510" s="142">
        <v>1190</v>
      </c>
      <c r="I510" s="140">
        <v>1</v>
      </c>
      <c r="J510" s="143">
        <f>'เลย '!F68</f>
        <v>490572.34</v>
      </c>
      <c r="K510" s="144">
        <f>SUM('เลย '!AM68)</f>
        <v>523651.65000000008</v>
      </c>
      <c r="L510" s="145">
        <f>'เลย '!AN68</f>
        <v>1578584.6</v>
      </c>
      <c r="M510" s="145">
        <f>'เลย '!AO68</f>
        <v>1599678.15</v>
      </c>
      <c r="N510" s="141"/>
      <c r="O510" s="141"/>
      <c r="P510" s="141"/>
      <c r="Q510" s="133">
        <f t="shared" si="52"/>
        <v>-21093.549999999814</v>
      </c>
      <c r="R510" s="134">
        <f t="shared" si="53"/>
        <v>1326.541680672269</v>
      </c>
    </row>
    <row r="511" spans="1:18" x14ac:dyDescent="0.35">
      <c r="A511" s="140">
        <v>6</v>
      </c>
      <c r="B511" s="141" t="s">
        <v>60</v>
      </c>
      <c r="C511" s="141" t="s">
        <v>386</v>
      </c>
      <c r="D511" s="141" t="s">
        <v>102</v>
      </c>
      <c r="E511" s="141" t="s">
        <v>387</v>
      </c>
      <c r="F511" s="141" t="s">
        <v>180</v>
      </c>
      <c r="G511" s="141" t="s">
        <v>754</v>
      </c>
      <c r="H511" s="142">
        <v>897</v>
      </c>
      <c r="I511" s="140">
        <v>1</v>
      </c>
      <c r="J511" s="143">
        <f>'เลย '!F69</f>
        <v>385104.93</v>
      </c>
      <c r="K511" s="144">
        <f>SUM('เลย '!AM69)</f>
        <v>379994.23000000004</v>
      </c>
      <c r="L511" s="145">
        <f>'เลย '!AN69</f>
        <v>809784.13</v>
      </c>
      <c r="M511" s="145">
        <f>'เลย '!AO69</f>
        <v>774415.86</v>
      </c>
      <c r="N511" s="141"/>
      <c r="O511" s="141"/>
      <c r="P511" s="141"/>
      <c r="Q511" s="133">
        <f t="shared" si="52"/>
        <v>35368.270000000019</v>
      </c>
      <c r="R511" s="134">
        <f t="shared" si="53"/>
        <v>902.76937569676704</v>
      </c>
    </row>
    <row r="512" spans="1:18" s="152" customFormat="1" x14ac:dyDescent="0.35">
      <c r="A512" s="146">
        <v>6</v>
      </c>
      <c r="B512" s="147" t="s">
        <v>60</v>
      </c>
      <c r="C512" s="147"/>
      <c r="D512" s="147"/>
      <c r="E512" s="147" t="s">
        <v>77</v>
      </c>
      <c r="F512" s="147"/>
      <c r="G512" s="147" t="s">
        <v>389</v>
      </c>
      <c r="H512" s="153">
        <f>SUM(H506:H511)</f>
        <v>7338</v>
      </c>
      <c r="I512" s="146"/>
      <c r="J512" s="149">
        <f>SUM(J506:J511)</f>
        <v>2637158.6</v>
      </c>
      <c r="K512" s="149">
        <f t="shared" ref="K512:M512" si="58">SUM(K506:K511)</f>
        <v>2740938.5399999996</v>
      </c>
      <c r="L512" s="149">
        <f t="shared" si="58"/>
        <v>7111129.3299999991</v>
      </c>
      <c r="M512" s="149">
        <f t="shared" si="58"/>
        <v>6704291.2299999995</v>
      </c>
      <c r="N512" s="147">
        <v>5</v>
      </c>
      <c r="O512" s="147">
        <v>5</v>
      </c>
      <c r="P512" s="147">
        <f>N512-O512</f>
        <v>0</v>
      </c>
      <c r="Q512" s="150">
        <f t="shared" si="52"/>
        <v>406838.09999999963</v>
      </c>
      <c r="R512" s="151">
        <f>L512/H512</f>
        <v>969.08276505859897</v>
      </c>
    </row>
    <row r="513" spans="1:18" x14ac:dyDescent="0.35">
      <c r="A513" s="140">
        <v>1</v>
      </c>
      <c r="B513" s="141" t="s">
        <v>60</v>
      </c>
      <c r="C513" s="141" t="s">
        <v>390</v>
      </c>
      <c r="D513" s="141" t="s">
        <v>109</v>
      </c>
      <c r="E513" s="141" t="s">
        <v>391</v>
      </c>
      <c r="F513" s="141" t="s">
        <v>210</v>
      </c>
      <c r="G513" s="141" t="s">
        <v>392</v>
      </c>
      <c r="H513" s="142"/>
      <c r="I513" s="140"/>
      <c r="J513" s="143"/>
      <c r="K513" s="144"/>
      <c r="L513" s="145"/>
      <c r="M513" s="145"/>
      <c r="N513" s="141"/>
      <c r="O513" s="141"/>
      <c r="P513" s="141"/>
    </row>
    <row r="514" spans="1:18" x14ac:dyDescent="0.35">
      <c r="A514" s="140">
        <v>2</v>
      </c>
      <c r="B514" s="141" t="s">
        <v>60</v>
      </c>
      <c r="C514" s="141" t="s">
        <v>390</v>
      </c>
      <c r="D514" s="141" t="s">
        <v>109</v>
      </c>
      <c r="E514" s="141" t="s">
        <v>391</v>
      </c>
      <c r="F514" s="141" t="s">
        <v>180</v>
      </c>
      <c r="G514" s="141" t="s">
        <v>755</v>
      </c>
      <c r="H514" s="142">
        <v>2172</v>
      </c>
      <c r="I514" s="140">
        <v>2</v>
      </c>
      <c r="J514" s="143">
        <f>'เลย '!F70</f>
        <v>299265.53999999998</v>
      </c>
      <c r="K514" s="144">
        <f>SUM('เลย '!AM70)</f>
        <v>224613.61</v>
      </c>
      <c r="L514" s="145">
        <f>'เลย '!AN70</f>
        <v>1577366.82</v>
      </c>
      <c r="M514" s="145">
        <f>'เลย '!AO70</f>
        <v>1488963.31</v>
      </c>
      <c r="N514" s="141"/>
      <c r="O514" s="141"/>
      <c r="P514" s="141"/>
      <c r="Q514" s="133">
        <f t="shared" si="52"/>
        <v>88403.510000000009</v>
      </c>
      <c r="R514" s="134">
        <f t="shared" si="53"/>
        <v>726.22781767955803</v>
      </c>
    </row>
    <row r="515" spans="1:18" x14ac:dyDescent="0.35">
      <c r="A515" s="140">
        <v>3</v>
      </c>
      <c r="B515" s="141" t="s">
        <v>60</v>
      </c>
      <c r="C515" s="141" t="s">
        <v>390</v>
      </c>
      <c r="D515" s="141" t="s">
        <v>109</v>
      </c>
      <c r="E515" s="141" t="s">
        <v>391</v>
      </c>
      <c r="F515" s="141" t="s">
        <v>180</v>
      </c>
      <c r="G515" s="141" t="s">
        <v>756</v>
      </c>
      <c r="H515" s="142">
        <v>3964</v>
      </c>
      <c r="I515" s="140">
        <v>3</v>
      </c>
      <c r="J515" s="143">
        <f>'เลย '!F71</f>
        <v>1038421.26</v>
      </c>
      <c r="K515" s="144">
        <f>SUM('เลย '!AM71)</f>
        <v>1049067.27</v>
      </c>
      <c r="L515" s="145">
        <f>'เลย '!AN71</f>
        <v>2618837.31</v>
      </c>
      <c r="M515" s="145">
        <f>'เลย '!AO71</f>
        <v>2123793.31</v>
      </c>
      <c r="N515" s="141"/>
      <c r="O515" s="141"/>
      <c r="P515" s="141"/>
      <c r="Q515" s="133">
        <f t="shared" si="52"/>
        <v>495044</v>
      </c>
      <c r="R515" s="134">
        <f t="shared" si="53"/>
        <v>660.65522452068615</v>
      </c>
    </row>
    <row r="516" spans="1:18" x14ac:dyDescent="0.35">
      <c r="A516" s="140">
        <v>4</v>
      </c>
      <c r="B516" s="141" t="s">
        <v>60</v>
      </c>
      <c r="C516" s="141" t="s">
        <v>390</v>
      </c>
      <c r="D516" s="141" t="s">
        <v>109</v>
      </c>
      <c r="E516" s="141" t="s">
        <v>391</v>
      </c>
      <c r="F516" s="141" t="s">
        <v>180</v>
      </c>
      <c r="G516" s="141" t="s">
        <v>757</v>
      </c>
      <c r="H516" s="142">
        <v>1498</v>
      </c>
      <c r="I516" s="140">
        <v>1</v>
      </c>
      <c r="J516" s="143">
        <f>'เลย '!F72</f>
        <v>178743.65</v>
      </c>
      <c r="K516" s="144">
        <f>SUM('เลย '!AM72)</f>
        <v>189064.68</v>
      </c>
      <c r="L516" s="145">
        <f>'เลย '!AN72</f>
        <v>1284541.42</v>
      </c>
      <c r="M516" s="145">
        <f>'เลย '!AO72</f>
        <v>1163780.29</v>
      </c>
      <c r="N516" s="141"/>
      <c r="O516" s="141"/>
      <c r="P516" s="141"/>
      <c r="Q516" s="133">
        <f t="shared" si="52"/>
        <v>120761.12999999989</v>
      </c>
      <c r="R516" s="134">
        <f t="shared" si="53"/>
        <v>857.50428571428563</v>
      </c>
    </row>
    <row r="517" spans="1:18" x14ac:dyDescent="0.35">
      <c r="A517" s="140">
        <v>5</v>
      </c>
      <c r="B517" s="141" t="s">
        <v>60</v>
      </c>
      <c r="C517" s="141" t="s">
        <v>390</v>
      </c>
      <c r="D517" s="141" t="s">
        <v>109</v>
      </c>
      <c r="E517" s="141" t="s">
        <v>391</v>
      </c>
      <c r="F517" s="141" t="s">
        <v>180</v>
      </c>
      <c r="G517" s="141" t="s">
        <v>758</v>
      </c>
      <c r="H517" s="142">
        <v>1440</v>
      </c>
      <c r="I517" s="140">
        <v>1</v>
      </c>
      <c r="J517" s="143">
        <f>'เลย '!F73</f>
        <v>268615.46999999997</v>
      </c>
      <c r="K517" s="144">
        <f>SUM('เลย '!AM73)</f>
        <v>296550.68</v>
      </c>
      <c r="L517" s="145">
        <f>'เลย '!AN73</f>
        <v>1644775.08</v>
      </c>
      <c r="M517" s="145">
        <f>'เลย '!AO73</f>
        <v>1476167.17</v>
      </c>
      <c r="N517" s="141"/>
      <c r="O517" s="141"/>
      <c r="P517" s="141"/>
      <c r="Q517" s="133">
        <f t="shared" si="52"/>
        <v>168607.91000000015</v>
      </c>
      <c r="R517" s="134">
        <f t="shared" si="53"/>
        <v>1142.2049166666668</v>
      </c>
    </row>
    <row r="518" spans="1:18" x14ac:dyDescent="0.35">
      <c r="A518" s="140">
        <v>6</v>
      </c>
      <c r="B518" s="141" t="s">
        <v>60</v>
      </c>
      <c r="C518" s="141" t="s">
        <v>390</v>
      </c>
      <c r="D518" s="141" t="s">
        <v>109</v>
      </c>
      <c r="E518" s="141" t="s">
        <v>391</v>
      </c>
      <c r="F518" s="141" t="s">
        <v>180</v>
      </c>
      <c r="G518" s="141" t="s">
        <v>759</v>
      </c>
      <c r="H518" s="142">
        <v>1880</v>
      </c>
      <c r="I518" s="140">
        <v>2</v>
      </c>
      <c r="J518" s="143">
        <f>'เลย '!F74</f>
        <v>265308.59000000003</v>
      </c>
      <c r="K518" s="144">
        <f>SUM('เลย '!AM74)</f>
        <v>283162.18</v>
      </c>
      <c r="L518" s="145">
        <f>'เลย '!AN74</f>
        <v>1489107.24</v>
      </c>
      <c r="M518" s="145">
        <f>'เลย '!AO74</f>
        <v>1284059.1400000001</v>
      </c>
      <c r="N518" s="141"/>
      <c r="O518" s="141"/>
      <c r="P518" s="141"/>
      <c r="Q518" s="133">
        <f t="shared" si="52"/>
        <v>205048.09999999986</v>
      </c>
      <c r="R518" s="134">
        <f t="shared" si="53"/>
        <v>792.0783191489362</v>
      </c>
    </row>
    <row r="519" spans="1:18" x14ac:dyDescent="0.35">
      <c r="A519" s="140">
        <v>7</v>
      </c>
      <c r="B519" s="141" t="s">
        <v>60</v>
      </c>
      <c r="C519" s="141" t="s">
        <v>390</v>
      </c>
      <c r="D519" s="141" t="s">
        <v>109</v>
      </c>
      <c r="E519" s="141" t="s">
        <v>391</v>
      </c>
      <c r="F519" s="141" t="s">
        <v>180</v>
      </c>
      <c r="G519" s="141" t="s">
        <v>760</v>
      </c>
      <c r="H519" s="142">
        <v>2455</v>
      </c>
      <c r="I519" s="140">
        <v>2</v>
      </c>
      <c r="J519" s="143">
        <f>'เลย '!F75</f>
        <v>579231.91</v>
      </c>
      <c r="K519" s="144">
        <f>SUM('เลย '!AM75)</f>
        <v>608725.64</v>
      </c>
      <c r="L519" s="145">
        <f>'เลย '!AN75</f>
        <v>2090209.15</v>
      </c>
      <c r="M519" s="145">
        <f>'เลย '!AO75</f>
        <v>1665698.38</v>
      </c>
      <c r="N519" s="141"/>
      <c r="O519" s="141"/>
      <c r="P519" s="141"/>
      <c r="Q519" s="133">
        <f t="shared" ref="Q519:Q582" si="59">L519-M519</f>
        <v>424510.77</v>
      </c>
      <c r="R519" s="134">
        <f t="shared" ref="R519:R581" si="60">L519/H519</f>
        <v>851.40902240325863</v>
      </c>
    </row>
    <row r="520" spans="1:18" s="152" customFormat="1" x14ac:dyDescent="0.35">
      <c r="A520" s="146">
        <v>7</v>
      </c>
      <c r="B520" s="147" t="s">
        <v>60</v>
      </c>
      <c r="C520" s="147"/>
      <c r="D520" s="147"/>
      <c r="E520" s="147" t="s">
        <v>77</v>
      </c>
      <c r="F520" s="147"/>
      <c r="G520" s="147" t="s">
        <v>393</v>
      </c>
      <c r="H520" s="153">
        <f>SUM(H513:H519)</f>
        <v>13409</v>
      </c>
      <c r="I520" s="146"/>
      <c r="J520" s="149">
        <f>SUM(J513:J519)</f>
        <v>2629586.42</v>
      </c>
      <c r="K520" s="149">
        <f t="shared" ref="K520:M520" si="61">SUM(K513:K519)</f>
        <v>2651184.0599999996</v>
      </c>
      <c r="L520" s="149">
        <f t="shared" si="61"/>
        <v>10704837.02</v>
      </c>
      <c r="M520" s="149">
        <f t="shared" si="61"/>
        <v>9202461.6000000015</v>
      </c>
      <c r="N520" s="147">
        <v>6</v>
      </c>
      <c r="O520" s="147">
        <v>6</v>
      </c>
      <c r="P520" s="147">
        <f>N520-O520</f>
        <v>0</v>
      </c>
      <c r="Q520" s="150">
        <f t="shared" si="59"/>
        <v>1502375.4199999981</v>
      </c>
      <c r="R520" s="151">
        <f>L520/H520</f>
        <v>798.33224103214252</v>
      </c>
    </row>
    <row r="521" spans="1:18" x14ac:dyDescent="0.35">
      <c r="A521" s="140">
        <v>1</v>
      </c>
      <c r="B521" s="141" t="s">
        <v>60</v>
      </c>
      <c r="C521" s="141" t="s">
        <v>394</v>
      </c>
      <c r="D521" s="141" t="s">
        <v>116</v>
      </c>
      <c r="E521" s="141" t="s">
        <v>395</v>
      </c>
      <c r="F521" s="141" t="s">
        <v>210</v>
      </c>
      <c r="G521" s="141" t="s">
        <v>396</v>
      </c>
      <c r="H521" s="142"/>
      <c r="I521" s="140"/>
      <c r="J521" s="143"/>
      <c r="K521" s="144"/>
      <c r="L521" s="145"/>
      <c r="M521" s="145"/>
      <c r="N521" s="141"/>
      <c r="O521" s="141"/>
      <c r="P521" s="141"/>
    </row>
    <row r="522" spans="1:18" x14ac:dyDescent="0.35">
      <c r="A522" s="140">
        <v>2</v>
      </c>
      <c r="B522" s="141" t="s">
        <v>60</v>
      </c>
      <c r="C522" s="141" t="s">
        <v>394</v>
      </c>
      <c r="D522" s="141" t="s">
        <v>116</v>
      </c>
      <c r="E522" s="141" t="s">
        <v>395</v>
      </c>
      <c r="F522" s="141" t="s">
        <v>180</v>
      </c>
      <c r="G522" s="141" t="s">
        <v>761</v>
      </c>
      <c r="H522" s="142">
        <v>1765</v>
      </c>
      <c r="I522" s="140">
        <v>2</v>
      </c>
      <c r="J522" s="143">
        <f>'เลย '!F76</f>
        <v>281336.03999999998</v>
      </c>
      <c r="K522" s="144">
        <f>SUM('เลย '!AM76)</f>
        <v>292335.35999999999</v>
      </c>
      <c r="L522" s="145">
        <f>'เลย '!AN76</f>
        <v>1316019.67</v>
      </c>
      <c r="M522" s="145">
        <f>'เลย '!AO76</f>
        <v>1122952.8999999999</v>
      </c>
      <c r="N522" s="141"/>
      <c r="O522" s="141"/>
      <c r="P522" s="141"/>
      <c r="Q522" s="133">
        <f t="shared" si="59"/>
        <v>193066.77000000002</v>
      </c>
      <c r="R522" s="134">
        <f t="shared" si="60"/>
        <v>745.62020963172802</v>
      </c>
    </row>
    <row r="523" spans="1:18" x14ac:dyDescent="0.35">
      <c r="A523" s="140">
        <v>3</v>
      </c>
      <c r="B523" s="141" t="s">
        <v>60</v>
      </c>
      <c r="C523" s="141" t="s">
        <v>394</v>
      </c>
      <c r="D523" s="141" t="s">
        <v>116</v>
      </c>
      <c r="E523" s="141" t="s">
        <v>395</v>
      </c>
      <c r="F523" s="141" t="s">
        <v>180</v>
      </c>
      <c r="G523" s="141" t="s">
        <v>762</v>
      </c>
      <c r="H523" s="142">
        <v>2349</v>
      </c>
      <c r="I523" s="140">
        <v>2</v>
      </c>
      <c r="J523" s="143">
        <f>'เลย '!F77</f>
        <v>705568.96</v>
      </c>
      <c r="K523" s="144">
        <f>SUM('เลย '!AM77)</f>
        <v>876128.48999999987</v>
      </c>
      <c r="L523" s="145">
        <f>'เลย '!AN77</f>
        <v>2569821.9</v>
      </c>
      <c r="M523" s="145">
        <f>'เลย '!AO77</f>
        <v>1932721.2499999998</v>
      </c>
      <c r="N523" s="141"/>
      <c r="O523" s="141"/>
      <c r="P523" s="141"/>
      <c r="Q523" s="133">
        <f t="shared" si="59"/>
        <v>637100.65000000014</v>
      </c>
      <c r="R523" s="134">
        <f t="shared" si="60"/>
        <v>1094.0067688378033</v>
      </c>
    </row>
    <row r="524" spans="1:18" x14ac:dyDescent="0.35">
      <c r="A524" s="140">
        <v>4</v>
      </c>
      <c r="B524" s="141" t="s">
        <v>60</v>
      </c>
      <c r="C524" s="141" t="s">
        <v>394</v>
      </c>
      <c r="D524" s="141" t="s">
        <v>116</v>
      </c>
      <c r="E524" s="141" t="s">
        <v>395</v>
      </c>
      <c r="F524" s="141" t="s">
        <v>180</v>
      </c>
      <c r="G524" s="141" t="s">
        <v>763</v>
      </c>
      <c r="H524" s="142">
        <v>2942</v>
      </c>
      <c r="I524" s="140">
        <v>2</v>
      </c>
      <c r="J524" s="143">
        <f>'เลย '!F78</f>
        <v>539543.80000000005</v>
      </c>
      <c r="K524" s="144">
        <f>SUM('เลย '!AM78)</f>
        <v>578424.88000000012</v>
      </c>
      <c r="L524" s="145">
        <f>'เลย '!AN78</f>
        <v>1586136.81</v>
      </c>
      <c r="M524" s="145">
        <f>'เลย '!AO78</f>
        <v>1250716.05</v>
      </c>
      <c r="N524" s="141"/>
      <c r="O524" s="141"/>
      <c r="P524" s="141"/>
      <c r="Q524" s="133">
        <f t="shared" si="59"/>
        <v>335420.76</v>
      </c>
      <c r="R524" s="134">
        <f t="shared" si="60"/>
        <v>539.13555744391567</v>
      </c>
    </row>
    <row r="525" spans="1:18" x14ac:dyDescent="0.35">
      <c r="A525" s="140">
        <v>5</v>
      </c>
      <c r="B525" s="141" t="s">
        <v>60</v>
      </c>
      <c r="C525" s="141" t="s">
        <v>394</v>
      </c>
      <c r="D525" s="141" t="s">
        <v>116</v>
      </c>
      <c r="E525" s="141" t="s">
        <v>395</v>
      </c>
      <c r="F525" s="141" t="s">
        <v>180</v>
      </c>
      <c r="G525" s="141" t="s">
        <v>764</v>
      </c>
      <c r="H525" s="142">
        <v>2523</v>
      </c>
      <c r="I525" s="140">
        <v>2</v>
      </c>
      <c r="J525" s="143">
        <f>'เลย '!F79</f>
        <v>579243.26</v>
      </c>
      <c r="K525" s="144">
        <f>SUM('เลย '!AM79)</f>
        <v>542517.6100000001</v>
      </c>
      <c r="L525" s="145">
        <f>'เลย '!AN79</f>
        <v>1464645.8900000001</v>
      </c>
      <c r="M525" s="145">
        <f>'เลย '!AO79</f>
        <v>1230818.4999999998</v>
      </c>
      <c r="N525" s="141"/>
      <c r="O525" s="141"/>
      <c r="P525" s="141"/>
      <c r="Q525" s="133">
        <f t="shared" si="59"/>
        <v>233827.39000000036</v>
      </c>
      <c r="R525" s="134">
        <f t="shared" si="60"/>
        <v>580.51759413396758</v>
      </c>
    </row>
    <row r="526" spans="1:18" x14ac:dyDescent="0.35">
      <c r="A526" s="140">
        <v>6</v>
      </c>
      <c r="B526" s="141" t="s">
        <v>60</v>
      </c>
      <c r="C526" s="141" t="s">
        <v>394</v>
      </c>
      <c r="D526" s="141" t="s">
        <v>116</v>
      </c>
      <c r="E526" s="141" t="s">
        <v>395</v>
      </c>
      <c r="F526" s="141" t="s">
        <v>180</v>
      </c>
      <c r="G526" s="141" t="s">
        <v>765</v>
      </c>
      <c r="H526" s="142">
        <v>4280</v>
      </c>
      <c r="I526" s="140">
        <v>3</v>
      </c>
      <c r="J526" s="143">
        <f>'เลย '!F80</f>
        <v>906353.89</v>
      </c>
      <c r="K526" s="144">
        <f>SUM('เลย '!AM80)</f>
        <v>926392.86</v>
      </c>
      <c r="L526" s="145">
        <f>'เลย '!AN80</f>
        <v>1647129.73</v>
      </c>
      <c r="M526" s="145">
        <f>'เลย '!AO80</f>
        <v>1323608.25</v>
      </c>
      <c r="N526" s="141"/>
      <c r="O526" s="141"/>
      <c r="P526" s="141"/>
      <c r="Q526" s="133">
        <f t="shared" si="59"/>
        <v>323521.48</v>
      </c>
      <c r="R526" s="134">
        <f t="shared" si="60"/>
        <v>384.84339485981309</v>
      </c>
    </row>
    <row r="527" spans="1:18" x14ac:dyDescent="0.35">
      <c r="A527" s="140">
        <v>7</v>
      </c>
      <c r="B527" s="141" t="s">
        <v>60</v>
      </c>
      <c r="C527" s="141" t="s">
        <v>394</v>
      </c>
      <c r="D527" s="141" t="s">
        <v>116</v>
      </c>
      <c r="E527" s="141" t="s">
        <v>395</v>
      </c>
      <c r="F527" s="141" t="s">
        <v>180</v>
      </c>
      <c r="G527" s="141" t="s">
        <v>766</v>
      </c>
      <c r="H527" s="142">
        <v>2682</v>
      </c>
      <c r="I527" s="140">
        <v>2</v>
      </c>
      <c r="J527" s="143">
        <f>'เลย '!F81</f>
        <v>567246.69999999995</v>
      </c>
      <c r="K527" s="144">
        <f>SUM('เลย '!AM81)</f>
        <v>587809.37</v>
      </c>
      <c r="L527" s="145">
        <f>'เลย '!AN81</f>
        <v>1385697.96</v>
      </c>
      <c r="M527" s="145">
        <f>'เลย '!AO81</f>
        <v>1076049.8700000001</v>
      </c>
      <c r="N527" s="141"/>
      <c r="O527" s="141"/>
      <c r="P527" s="141"/>
      <c r="Q527" s="133">
        <f t="shared" si="59"/>
        <v>309648.08999999985</v>
      </c>
      <c r="R527" s="134">
        <f t="shared" si="60"/>
        <v>516.6659060402684</v>
      </c>
    </row>
    <row r="528" spans="1:18" x14ac:dyDescent="0.35">
      <c r="A528" s="140">
        <v>8</v>
      </c>
      <c r="B528" s="141" t="s">
        <v>60</v>
      </c>
      <c r="C528" s="141" t="s">
        <v>394</v>
      </c>
      <c r="D528" s="141" t="s">
        <v>116</v>
      </c>
      <c r="E528" s="141" t="s">
        <v>395</v>
      </c>
      <c r="F528" s="141" t="s">
        <v>180</v>
      </c>
      <c r="G528" s="141" t="s">
        <v>767</v>
      </c>
      <c r="H528" s="142">
        <v>742</v>
      </c>
      <c r="I528" s="140">
        <v>1</v>
      </c>
      <c r="J528" s="143">
        <f>'เลย '!F82</f>
        <v>493818.6</v>
      </c>
      <c r="K528" s="144">
        <f>SUM('เลย '!AM82)</f>
        <v>484654.74999999994</v>
      </c>
      <c r="L528" s="145">
        <f>'เลย '!AN82</f>
        <v>1135107.3700000001</v>
      </c>
      <c r="M528" s="145">
        <f>'เลย '!AO82</f>
        <v>883145.58</v>
      </c>
      <c r="N528" s="141"/>
      <c r="O528" s="141"/>
      <c r="P528" s="141"/>
      <c r="Q528" s="133">
        <f t="shared" si="59"/>
        <v>251961.79000000015</v>
      </c>
      <c r="R528" s="134">
        <f t="shared" si="60"/>
        <v>1529.7942991913749</v>
      </c>
    </row>
    <row r="529" spans="1:18" x14ac:dyDescent="0.35">
      <c r="A529" s="140">
        <v>9</v>
      </c>
      <c r="B529" s="141" t="s">
        <v>60</v>
      </c>
      <c r="C529" s="141" t="s">
        <v>394</v>
      </c>
      <c r="D529" s="141" t="s">
        <v>116</v>
      </c>
      <c r="E529" s="141" t="s">
        <v>395</v>
      </c>
      <c r="F529" s="141" t="s">
        <v>180</v>
      </c>
      <c r="G529" s="141" t="s">
        <v>768</v>
      </c>
      <c r="H529" s="142">
        <v>697</v>
      </c>
      <c r="I529" s="140">
        <v>1</v>
      </c>
      <c r="J529" s="143">
        <f>'เลย '!F83</f>
        <v>595629.54</v>
      </c>
      <c r="K529" s="144">
        <f>SUM('เลย '!AM83)</f>
        <v>594243.75</v>
      </c>
      <c r="L529" s="145">
        <f>'เลย '!AN83</f>
        <v>1306803.22</v>
      </c>
      <c r="M529" s="145">
        <f>'เลย '!AO83</f>
        <v>973446.65</v>
      </c>
      <c r="N529" s="141"/>
      <c r="O529" s="141"/>
      <c r="P529" s="141"/>
      <c r="Q529" s="133">
        <f t="shared" si="59"/>
        <v>333356.56999999995</v>
      </c>
      <c r="R529" s="134">
        <f t="shared" si="60"/>
        <v>1874.8970157819224</v>
      </c>
    </row>
    <row r="530" spans="1:18" x14ac:dyDescent="0.35">
      <c r="A530" s="140">
        <v>10</v>
      </c>
      <c r="B530" s="141" t="s">
        <v>60</v>
      </c>
      <c r="C530" s="141" t="s">
        <v>394</v>
      </c>
      <c r="D530" s="141" t="s">
        <v>116</v>
      </c>
      <c r="E530" s="141" t="s">
        <v>395</v>
      </c>
      <c r="F530" s="141" t="s">
        <v>180</v>
      </c>
      <c r="G530" s="141" t="s">
        <v>769</v>
      </c>
      <c r="H530" s="142">
        <v>783</v>
      </c>
      <c r="I530" s="140">
        <v>1</v>
      </c>
      <c r="J530" s="143">
        <f>'เลย '!F84</f>
        <v>534221.84</v>
      </c>
      <c r="K530" s="144">
        <f>SUM('เลย '!AM84)</f>
        <v>515355.55999999994</v>
      </c>
      <c r="L530" s="145">
        <f>'เลย '!AN84</f>
        <v>1121572.02</v>
      </c>
      <c r="M530" s="145">
        <f>'เลย '!AO84</f>
        <v>948565.13</v>
      </c>
      <c r="N530" s="141"/>
      <c r="O530" s="141"/>
      <c r="P530" s="141"/>
      <c r="Q530" s="133">
        <f t="shared" si="59"/>
        <v>173006.89</v>
      </c>
      <c r="R530" s="134">
        <f t="shared" si="60"/>
        <v>1432.4036015325671</v>
      </c>
    </row>
    <row r="531" spans="1:18" s="152" customFormat="1" x14ac:dyDescent="0.35">
      <c r="A531" s="146">
        <v>8</v>
      </c>
      <c r="B531" s="147" t="s">
        <v>60</v>
      </c>
      <c r="C531" s="147"/>
      <c r="D531" s="147"/>
      <c r="E531" s="147" t="s">
        <v>77</v>
      </c>
      <c r="F531" s="147"/>
      <c r="G531" s="147" t="s">
        <v>397</v>
      </c>
      <c r="H531" s="153">
        <f>SUM(H522:H530)</f>
        <v>18763</v>
      </c>
      <c r="I531" s="146"/>
      <c r="J531" s="149">
        <f>SUM(J521:J530)</f>
        <v>5202962.6300000008</v>
      </c>
      <c r="K531" s="149">
        <f t="shared" ref="K531:M531" si="62">SUM(K521:K530)</f>
        <v>5397862.629999999</v>
      </c>
      <c r="L531" s="149">
        <f t="shared" si="62"/>
        <v>13532934.570000002</v>
      </c>
      <c r="M531" s="149">
        <f t="shared" si="62"/>
        <v>10742024.18</v>
      </c>
      <c r="N531" s="147">
        <v>9</v>
      </c>
      <c r="O531" s="147">
        <v>9</v>
      </c>
      <c r="P531" s="147">
        <f>N531-O531</f>
        <v>0</v>
      </c>
      <c r="Q531" s="150">
        <f t="shared" si="59"/>
        <v>2790910.3900000025</v>
      </c>
      <c r="R531" s="151">
        <f>L531/H531</f>
        <v>721.25643926877376</v>
      </c>
    </row>
    <row r="532" spans="1:18" x14ac:dyDescent="0.35">
      <c r="A532" s="140">
        <v>1</v>
      </c>
      <c r="B532" s="141" t="s">
        <v>60</v>
      </c>
      <c r="C532" s="141" t="s">
        <v>398</v>
      </c>
      <c r="D532" s="141" t="s">
        <v>123</v>
      </c>
      <c r="E532" s="141" t="s">
        <v>399</v>
      </c>
      <c r="F532" s="141" t="s">
        <v>210</v>
      </c>
      <c r="G532" s="141" t="s">
        <v>400</v>
      </c>
      <c r="H532" s="142"/>
      <c r="I532" s="140"/>
      <c r="J532" s="143"/>
      <c r="K532" s="144"/>
      <c r="L532" s="145"/>
      <c r="M532" s="145"/>
      <c r="N532" s="141"/>
      <c r="O532" s="141"/>
      <c r="P532" s="141"/>
    </row>
    <row r="533" spans="1:18" x14ac:dyDescent="0.35">
      <c r="A533" s="140">
        <v>2</v>
      </c>
      <c r="B533" s="141" t="s">
        <v>60</v>
      </c>
      <c r="C533" s="141" t="s">
        <v>398</v>
      </c>
      <c r="D533" s="141" t="s">
        <v>123</v>
      </c>
      <c r="E533" s="141" t="s">
        <v>399</v>
      </c>
      <c r="F533" s="141" t="s">
        <v>180</v>
      </c>
      <c r="G533" s="141" t="s">
        <v>770</v>
      </c>
      <c r="H533" s="142">
        <v>3757</v>
      </c>
      <c r="I533" s="140">
        <v>3</v>
      </c>
      <c r="J533" s="143">
        <f>'เลย '!F85</f>
        <v>326823.53999999998</v>
      </c>
      <c r="K533" s="144">
        <f>SUM('เลย '!AM85)</f>
        <v>372500.5</v>
      </c>
      <c r="L533" s="145">
        <f>'เลย '!AN85</f>
        <v>1588660.5899999999</v>
      </c>
      <c r="M533" s="145">
        <f>'เลย '!AO85</f>
        <v>1540937.7000000002</v>
      </c>
      <c r="N533" s="141"/>
      <c r="O533" s="141"/>
      <c r="P533" s="141"/>
      <c r="Q533" s="133">
        <f t="shared" si="59"/>
        <v>47722.889999999665</v>
      </c>
      <c r="R533" s="134">
        <f t="shared" si="60"/>
        <v>422.85349747138673</v>
      </c>
    </row>
    <row r="534" spans="1:18" x14ac:dyDescent="0.35">
      <c r="A534" s="140">
        <v>3</v>
      </c>
      <c r="B534" s="141" t="s">
        <v>60</v>
      </c>
      <c r="C534" s="141" t="s">
        <v>398</v>
      </c>
      <c r="D534" s="141" t="s">
        <v>123</v>
      </c>
      <c r="E534" s="141" t="s">
        <v>399</v>
      </c>
      <c r="F534" s="141" t="s">
        <v>180</v>
      </c>
      <c r="G534" s="141" t="s">
        <v>771</v>
      </c>
      <c r="H534" s="142">
        <v>7605</v>
      </c>
      <c r="I534" s="140">
        <v>5</v>
      </c>
      <c r="J534" s="143">
        <f>'เลย '!F86</f>
        <v>924647.94</v>
      </c>
      <c r="K534" s="144">
        <f>SUM('เลย '!AM86)</f>
        <v>949314.8</v>
      </c>
      <c r="L534" s="145">
        <f>'เลย '!AN86</f>
        <v>2831883.7199999997</v>
      </c>
      <c r="M534" s="145">
        <f>'เลย '!AO86</f>
        <v>2695177.0900000003</v>
      </c>
      <c r="N534" s="141"/>
      <c r="O534" s="141"/>
      <c r="P534" s="141"/>
      <c r="Q534" s="133">
        <f t="shared" si="59"/>
        <v>136706.62999999942</v>
      </c>
      <c r="R534" s="134">
        <f t="shared" si="60"/>
        <v>372.37129783037471</v>
      </c>
    </row>
    <row r="535" spans="1:18" x14ac:dyDescent="0.35">
      <c r="A535" s="140">
        <v>4</v>
      </c>
      <c r="B535" s="141" t="s">
        <v>60</v>
      </c>
      <c r="C535" s="141" t="s">
        <v>398</v>
      </c>
      <c r="D535" s="141" t="s">
        <v>123</v>
      </c>
      <c r="E535" s="141" t="s">
        <v>399</v>
      </c>
      <c r="F535" s="141" t="s">
        <v>180</v>
      </c>
      <c r="G535" s="141" t="s">
        <v>772</v>
      </c>
      <c r="H535" s="142">
        <v>7029</v>
      </c>
      <c r="I535" s="140">
        <v>5</v>
      </c>
      <c r="J535" s="143">
        <f>'เลย '!F87</f>
        <v>1028252.19</v>
      </c>
      <c r="K535" s="144">
        <f>SUM('เลย '!AM87)</f>
        <v>1115963.3299999998</v>
      </c>
      <c r="L535" s="145">
        <f>'เลย '!AN87</f>
        <v>4269196.21</v>
      </c>
      <c r="M535" s="145">
        <f>'เลย '!AO87</f>
        <v>3468200.35</v>
      </c>
      <c r="N535" s="141"/>
      <c r="O535" s="141"/>
      <c r="P535" s="141"/>
      <c r="Q535" s="133">
        <f t="shared" si="59"/>
        <v>800995.85999999987</v>
      </c>
      <c r="R535" s="134">
        <f t="shared" si="60"/>
        <v>607.36893014653583</v>
      </c>
    </row>
    <row r="536" spans="1:18" x14ac:dyDescent="0.35">
      <c r="A536" s="140">
        <v>5</v>
      </c>
      <c r="B536" s="141" t="s">
        <v>60</v>
      </c>
      <c r="C536" s="141" t="s">
        <v>398</v>
      </c>
      <c r="D536" s="141" t="s">
        <v>123</v>
      </c>
      <c r="E536" s="141" t="s">
        <v>399</v>
      </c>
      <c r="F536" s="141" t="s">
        <v>180</v>
      </c>
      <c r="G536" s="141" t="s">
        <v>773</v>
      </c>
      <c r="H536" s="142">
        <v>4650</v>
      </c>
      <c r="I536" s="140">
        <v>4</v>
      </c>
      <c r="J536" s="143">
        <f>'เลย '!F88</f>
        <v>417569.12</v>
      </c>
      <c r="K536" s="144">
        <f>SUM('เลย '!AM88)</f>
        <v>517775.58999999997</v>
      </c>
      <c r="L536" s="145">
        <f>'เลย '!AN88</f>
        <v>2052437.79</v>
      </c>
      <c r="M536" s="145">
        <f>'เลย '!AO88</f>
        <v>2226253.23</v>
      </c>
      <c r="N536" s="141"/>
      <c r="O536" s="141"/>
      <c r="P536" s="141"/>
      <c r="Q536" s="133">
        <f t="shared" si="59"/>
        <v>-173815.43999999994</v>
      </c>
      <c r="R536" s="134">
        <f t="shared" si="60"/>
        <v>441.38447096774195</v>
      </c>
    </row>
    <row r="537" spans="1:18" x14ac:dyDescent="0.35">
      <c r="A537" s="140">
        <v>6</v>
      </c>
      <c r="B537" s="141" t="s">
        <v>60</v>
      </c>
      <c r="C537" s="141" t="s">
        <v>398</v>
      </c>
      <c r="D537" s="141" t="s">
        <v>123</v>
      </c>
      <c r="E537" s="141" t="s">
        <v>399</v>
      </c>
      <c r="F537" s="141" t="s">
        <v>180</v>
      </c>
      <c r="G537" s="141" t="s">
        <v>774</v>
      </c>
      <c r="H537" s="142">
        <v>3899</v>
      </c>
      <c r="I537" s="140">
        <v>3</v>
      </c>
      <c r="J537" s="143">
        <f>'เลย '!F89</f>
        <v>322421.01</v>
      </c>
      <c r="K537" s="144">
        <f>SUM('เลย '!AM89)</f>
        <v>716300.91999999993</v>
      </c>
      <c r="L537" s="145">
        <f>'เลย '!AN89</f>
        <v>1474418.1099999999</v>
      </c>
      <c r="M537" s="145">
        <f>'เลย '!AO89</f>
        <v>1611608.3800000001</v>
      </c>
      <c r="N537" s="141"/>
      <c r="O537" s="141"/>
      <c r="P537" s="141"/>
      <c r="Q537" s="133">
        <f t="shared" si="59"/>
        <v>-137190.27000000025</v>
      </c>
      <c r="R537" s="134">
        <f t="shared" si="60"/>
        <v>378.15288791997943</v>
      </c>
    </row>
    <row r="538" spans="1:18" x14ac:dyDescent="0.35">
      <c r="A538" s="140">
        <v>7</v>
      </c>
      <c r="B538" s="141" t="s">
        <v>60</v>
      </c>
      <c r="C538" s="141" t="s">
        <v>398</v>
      </c>
      <c r="D538" s="141" t="s">
        <v>123</v>
      </c>
      <c r="E538" s="141" t="s">
        <v>399</v>
      </c>
      <c r="F538" s="141" t="s">
        <v>180</v>
      </c>
      <c r="G538" s="141" t="s">
        <v>775</v>
      </c>
      <c r="H538" s="142">
        <v>1800</v>
      </c>
      <c r="I538" s="140">
        <v>2</v>
      </c>
      <c r="J538" s="143">
        <f>'เลย '!F90</f>
        <v>191226.87</v>
      </c>
      <c r="K538" s="144">
        <f>SUM('เลย '!AM90)</f>
        <v>182641.97</v>
      </c>
      <c r="L538" s="145">
        <f>'เลย '!AN90</f>
        <v>665711.77</v>
      </c>
      <c r="M538" s="145">
        <f>'เลย '!AO90</f>
        <v>663624.69999999995</v>
      </c>
      <c r="N538" s="141"/>
      <c r="O538" s="141"/>
      <c r="P538" s="141"/>
      <c r="Q538" s="133">
        <f t="shared" si="59"/>
        <v>2087.0700000000652</v>
      </c>
      <c r="R538" s="134">
        <f t="shared" si="60"/>
        <v>369.83987222222225</v>
      </c>
    </row>
    <row r="539" spans="1:18" x14ac:dyDescent="0.35">
      <c r="A539" s="140">
        <v>8</v>
      </c>
      <c r="B539" s="141" t="s">
        <v>60</v>
      </c>
      <c r="C539" s="141" t="s">
        <v>398</v>
      </c>
      <c r="D539" s="141" t="s">
        <v>123</v>
      </c>
      <c r="E539" s="141" t="s">
        <v>399</v>
      </c>
      <c r="F539" s="141" t="s">
        <v>180</v>
      </c>
      <c r="G539" s="141" t="s">
        <v>776</v>
      </c>
      <c r="H539" s="142">
        <v>5876</v>
      </c>
      <c r="I539" s="140">
        <v>4</v>
      </c>
      <c r="J539" s="143">
        <f>'เลย '!F91</f>
        <v>206422.31</v>
      </c>
      <c r="K539" s="144">
        <f>SUM('เลย '!AM91)</f>
        <v>362881.63</v>
      </c>
      <c r="L539" s="145">
        <f>'เลย '!AN91</f>
        <v>2100196.41</v>
      </c>
      <c r="M539" s="145">
        <f>'เลย '!AO91</f>
        <v>2377599.44</v>
      </c>
      <c r="N539" s="141"/>
      <c r="O539" s="141"/>
      <c r="P539" s="141"/>
      <c r="Q539" s="133">
        <f t="shared" si="59"/>
        <v>-277403.0299999998</v>
      </c>
      <c r="R539" s="134">
        <f t="shared" si="60"/>
        <v>357.41940265486727</v>
      </c>
    </row>
    <row r="540" spans="1:18" x14ac:dyDescent="0.35">
      <c r="A540" s="140">
        <v>9</v>
      </c>
      <c r="B540" s="141" t="s">
        <v>60</v>
      </c>
      <c r="C540" s="141" t="s">
        <v>398</v>
      </c>
      <c r="D540" s="141" t="s">
        <v>123</v>
      </c>
      <c r="E540" s="141" t="s">
        <v>399</v>
      </c>
      <c r="F540" s="141" t="s">
        <v>180</v>
      </c>
      <c r="G540" s="141" t="s">
        <v>777</v>
      </c>
      <c r="H540" s="142">
        <v>1689</v>
      </c>
      <c r="I540" s="140">
        <v>2</v>
      </c>
      <c r="J540" s="143">
        <f>'เลย '!F92</f>
        <v>306516.90999999997</v>
      </c>
      <c r="K540" s="144">
        <f>SUM('เลย '!AM92)</f>
        <v>320471.48</v>
      </c>
      <c r="L540" s="145">
        <f>'เลย '!AN92</f>
        <v>1224254.76</v>
      </c>
      <c r="M540" s="145">
        <f>'เลย '!AO92</f>
        <v>1212869.22</v>
      </c>
      <c r="N540" s="141"/>
      <c r="O540" s="141"/>
      <c r="P540" s="141"/>
      <c r="Q540" s="133">
        <f t="shared" si="59"/>
        <v>11385.540000000037</v>
      </c>
      <c r="R540" s="134">
        <f t="shared" si="60"/>
        <v>724.84</v>
      </c>
    </row>
    <row r="541" spans="1:18" x14ac:dyDescent="0.35">
      <c r="A541" s="140">
        <v>10</v>
      </c>
      <c r="B541" s="141" t="s">
        <v>60</v>
      </c>
      <c r="C541" s="141" t="s">
        <v>398</v>
      </c>
      <c r="D541" s="141" t="s">
        <v>123</v>
      </c>
      <c r="E541" s="141" t="s">
        <v>399</v>
      </c>
      <c r="F541" s="141" t="s">
        <v>180</v>
      </c>
      <c r="G541" s="141" t="s">
        <v>778</v>
      </c>
      <c r="H541" s="142">
        <v>3572</v>
      </c>
      <c r="I541" s="140">
        <v>3</v>
      </c>
      <c r="J541" s="143">
        <f>'เลย '!F93</f>
        <v>433639.92</v>
      </c>
      <c r="K541" s="144">
        <f>SUM('เลย '!AM93)</f>
        <v>350856.17000000004</v>
      </c>
      <c r="L541" s="145">
        <f>'เลย '!AN93</f>
        <v>808489.06</v>
      </c>
      <c r="M541" s="145">
        <f>'เลย '!AO93</f>
        <v>893495.19000000006</v>
      </c>
      <c r="N541" s="141"/>
      <c r="O541" s="141"/>
      <c r="P541" s="141"/>
      <c r="Q541" s="133">
        <f t="shared" si="59"/>
        <v>-85006.13</v>
      </c>
      <c r="R541" s="134">
        <f t="shared" si="60"/>
        <v>226.34072228443452</v>
      </c>
    </row>
    <row r="542" spans="1:18" x14ac:dyDescent="0.35">
      <c r="A542" s="140">
        <v>11</v>
      </c>
      <c r="B542" s="141" t="s">
        <v>60</v>
      </c>
      <c r="C542" s="141" t="s">
        <v>398</v>
      </c>
      <c r="D542" s="141" t="s">
        <v>123</v>
      </c>
      <c r="E542" s="141" t="s">
        <v>399</v>
      </c>
      <c r="F542" s="141" t="s">
        <v>180</v>
      </c>
      <c r="G542" s="141" t="s">
        <v>779</v>
      </c>
      <c r="H542" s="142">
        <v>3222</v>
      </c>
      <c r="I542" s="140">
        <v>3</v>
      </c>
      <c r="J542" s="143">
        <f>'เลย '!F94</f>
        <v>290392.86</v>
      </c>
      <c r="K542" s="144">
        <f>SUM('เลย '!AM94)</f>
        <v>465651.14</v>
      </c>
      <c r="L542" s="145">
        <f>'เลย '!AN94</f>
        <v>1945002.1600000001</v>
      </c>
      <c r="M542" s="145">
        <f>'เลย '!AO94</f>
        <v>2189319.08</v>
      </c>
      <c r="N542" s="141"/>
      <c r="O542" s="141"/>
      <c r="P542" s="141"/>
      <c r="Q542" s="133">
        <f t="shared" si="59"/>
        <v>-244316.91999999993</v>
      </c>
      <c r="R542" s="134">
        <f t="shared" si="60"/>
        <v>603.66299193047803</v>
      </c>
    </row>
    <row r="543" spans="1:18" x14ac:dyDescent="0.35">
      <c r="A543" s="140">
        <v>12</v>
      </c>
      <c r="B543" s="141" t="s">
        <v>60</v>
      </c>
      <c r="C543" s="141" t="s">
        <v>398</v>
      </c>
      <c r="D543" s="141" t="s">
        <v>123</v>
      </c>
      <c r="E543" s="141" t="s">
        <v>399</v>
      </c>
      <c r="F543" s="141" t="s">
        <v>180</v>
      </c>
      <c r="G543" s="141" t="s">
        <v>780</v>
      </c>
      <c r="H543" s="142">
        <v>3078</v>
      </c>
      <c r="I543" s="140">
        <v>3</v>
      </c>
      <c r="J543" s="143">
        <f>'เลย '!F95</f>
        <v>258918.6</v>
      </c>
      <c r="K543" s="144">
        <f>SUM('เลย '!AM95)</f>
        <v>154266.82</v>
      </c>
      <c r="L543" s="145">
        <f>'เลย '!AN95</f>
        <v>1342132.3999999999</v>
      </c>
      <c r="M543" s="145">
        <f>'เลย '!AO95</f>
        <v>1642051.19</v>
      </c>
      <c r="N543" s="141"/>
      <c r="O543" s="141"/>
      <c r="P543" s="141"/>
      <c r="Q543" s="133">
        <f t="shared" si="59"/>
        <v>-299918.79000000004</v>
      </c>
      <c r="R543" s="134">
        <f t="shared" si="60"/>
        <v>436.04041585445088</v>
      </c>
    </row>
    <row r="544" spans="1:18" x14ac:dyDescent="0.35">
      <c r="A544" s="140">
        <v>13</v>
      </c>
      <c r="B544" s="141" t="s">
        <v>60</v>
      </c>
      <c r="C544" s="141" t="s">
        <v>398</v>
      </c>
      <c r="D544" s="141" t="s">
        <v>123</v>
      </c>
      <c r="E544" s="141" t="s">
        <v>399</v>
      </c>
      <c r="F544" s="141" t="s">
        <v>180</v>
      </c>
      <c r="G544" s="141" t="s">
        <v>781</v>
      </c>
      <c r="H544" s="142">
        <v>4264</v>
      </c>
      <c r="I544" s="140">
        <v>3</v>
      </c>
      <c r="J544" s="143">
        <f>'เลย '!F96</f>
        <v>664717.73</v>
      </c>
      <c r="K544" s="144">
        <f>SUM('เลย '!AM96)</f>
        <v>783920.03</v>
      </c>
      <c r="L544" s="145">
        <f>'เลย '!AN96</f>
        <v>1417272</v>
      </c>
      <c r="M544" s="145">
        <f>'เลย '!AO96</f>
        <v>1153914.0900000001</v>
      </c>
      <c r="N544" s="141"/>
      <c r="O544" s="141"/>
      <c r="P544" s="141"/>
      <c r="Q544" s="133">
        <f t="shared" si="59"/>
        <v>263357.90999999992</v>
      </c>
      <c r="R544" s="134">
        <f t="shared" si="60"/>
        <v>332.38086303939963</v>
      </c>
    </row>
    <row r="545" spans="1:18" x14ac:dyDescent="0.35">
      <c r="A545" s="140">
        <v>14</v>
      </c>
      <c r="B545" s="141" t="s">
        <v>60</v>
      </c>
      <c r="C545" s="141" t="s">
        <v>398</v>
      </c>
      <c r="D545" s="141" t="s">
        <v>123</v>
      </c>
      <c r="E545" s="141" t="s">
        <v>399</v>
      </c>
      <c r="F545" s="141" t="s">
        <v>180</v>
      </c>
      <c r="G545" s="141" t="s">
        <v>782</v>
      </c>
      <c r="H545" s="142">
        <v>5763</v>
      </c>
      <c r="I545" s="140">
        <v>4</v>
      </c>
      <c r="J545" s="143">
        <f>'เลย '!F97</f>
        <v>603326.1</v>
      </c>
      <c r="K545" s="144">
        <f>SUM('เลย '!AM97)</f>
        <v>674411.01</v>
      </c>
      <c r="L545" s="145">
        <f>'เลย '!AN97</f>
        <v>1263284.6099999999</v>
      </c>
      <c r="M545" s="145">
        <f>'เลย '!AO97</f>
        <v>1499740.19</v>
      </c>
      <c r="N545" s="141"/>
      <c r="O545" s="141"/>
      <c r="P545" s="141"/>
      <c r="Q545" s="133">
        <f t="shared" si="59"/>
        <v>-236455.58000000007</v>
      </c>
      <c r="R545" s="134">
        <f t="shared" si="60"/>
        <v>219.20607496095781</v>
      </c>
    </row>
    <row r="546" spans="1:18" x14ac:dyDescent="0.35">
      <c r="A546" s="140">
        <v>15</v>
      </c>
      <c r="B546" s="141" t="s">
        <v>60</v>
      </c>
      <c r="C546" s="141" t="s">
        <v>398</v>
      </c>
      <c r="D546" s="141" t="s">
        <v>123</v>
      </c>
      <c r="E546" s="141" t="s">
        <v>399</v>
      </c>
      <c r="F546" s="141" t="s">
        <v>180</v>
      </c>
      <c r="G546" s="141" t="s">
        <v>783</v>
      </c>
      <c r="H546" s="142">
        <v>3934</v>
      </c>
      <c r="I546" s="140">
        <v>3</v>
      </c>
      <c r="J546" s="143">
        <f>'เลย '!F98</f>
        <v>541314.73</v>
      </c>
      <c r="K546" s="144">
        <f>SUM('เลย '!AM98)</f>
        <v>631296.57999999996</v>
      </c>
      <c r="L546" s="145">
        <f>'เลย '!AN98</f>
        <v>2067190.9700000002</v>
      </c>
      <c r="M546" s="145">
        <f>'เลย '!AO98</f>
        <v>1828564.49</v>
      </c>
      <c r="N546" s="141"/>
      <c r="O546" s="141"/>
      <c r="P546" s="141"/>
      <c r="Q546" s="133">
        <f t="shared" si="59"/>
        <v>238626.48000000021</v>
      </c>
      <c r="R546" s="134">
        <f t="shared" si="60"/>
        <v>525.46796390442307</v>
      </c>
    </row>
    <row r="547" spans="1:18" x14ac:dyDescent="0.35">
      <c r="A547" s="140">
        <v>16</v>
      </c>
      <c r="B547" s="141" t="s">
        <v>60</v>
      </c>
      <c r="C547" s="141" t="s">
        <v>398</v>
      </c>
      <c r="D547" s="141" t="s">
        <v>123</v>
      </c>
      <c r="E547" s="141" t="s">
        <v>399</v>
      </c>
      <c r="F547" s="141" t="s">
        <v>180</v>
      </c>
      <c r="G547" s="141" t="s">
        <v>784</v>
      </c>
      <c r="H547" s="142">
        <v>6112</v>
      </c>
      <c r="I547" s="140">
        <v>5</v>
      </c>
      <c r="J547" s="143">
        <f>'เลย '!F99</f>
        <v>840779.13</v>
      </c>
      <c r="K547" s="144">
        <f>SUM('เลย '!AM99)</f>
        <v>1049451.58</v>
      </c>
      <c r="L547" s="145">
        <f>'เลย '!AN99</f>
        <v>2868524.27</v>
      </c>
      <c r="M547" s="145">
        <f>'เลย '!AO99</f>
        <v>2707248.08</v>
      </c>
      <c r="N547" s="141"/>
      <c r="O547" s="141"/>
      <c r="P547" s="141"/>
      <c r="Q547" s="133">
        <f t="shared" si="59"/>
        <v>161276.18999999994</v>
      </c>
      <c r="R547" s="134">
        <f t="shared" si="60"/>
        <v>469.32661485602097</v>
      </c>
    </row>
    <row r="548" spans="1:18" x14ac:dyDescent="0.35">
      <c r="A548" s="140">
        <v>17</v>
      </c>
      <c r="B548" s="141" t="s">
        <v>60</v>
      </c>
      <c r="C548" s="141" t="s">
        <v>398</v>
      </c>
      <c r="D548" s="141" t="s">
        <v>123</v>
      </c>
      <c r="E548" s="141" t="s">
        <v>399</v>
      </c>
      <c r="F548" s="141" t="s">
        <v>180</v>
      </c>
      <c r="G548" s="141" t="s">
        <v>785</v>
      </c>
      <c r="H548" s="142">
        <v>3215</v>
      </c>
      <c r="I548" s="140">
        <v>3</v>
      </c>
      <c r="J548" s="143">
        <f>'เลย '!F100</f>
        <v>216056.55</v>
      </c>
      <c r="K548" s="144">
        <f>SUM('เลย '!AM100)</f>
        <v>342718.69</v>
      </c>
      <c r="L548" s="145">
        <f>'เลย '!AN100</f>
        <v>1036329.45</v>
      </c>
      <c r="M548" s="145">
        <f>'เลย '!AO100</f>
        <v>957226.60000000009</v>
      </c>
      <c r="N548" s="141"/>
      <c r="O548" s="141"/>
      <c r="P548" s="141"/>
      <c r="Q548" s="133">
        <f t="shared" si="59"/>
        <v>79102.84999999986</v>
      </c>
      <c r="R548" s="134">
        <f t="shared" si="60"/>
        <v>322.34197511664075</v>
      </c>
    </row>
    <row r="549" spans="1:18" x14ac:dyDescent="0.35">
      <c r="A549" s="140">
        <v>18</v>
      </c>
      <c r="B549" s="141" t="s">
        <v>60</v>
      </c>
      <c r="C549" s="141" t="s">
        <v>398</v>
      </c>
      <c r="D549" s="141" t="s">
        <v>123</v>
      </c>
      <c r="E549" s="141" t="s">
        <v>399</v>
      </c>
      <c r="F549" s="141" t="s">
        <v>180</v>
      </c>
      <c r="G549" s="141" t="s">
        <v>786</v>
      </c>
      <c r="H549" s="142">
        <v>4457</v>
      </c>
      <c r="I549" s="140">
        <v>3</v>
      </c>
      <c r="J549" s="143">
        <f>'เลย '!F101</f>
        <v>490306.67</v>
      </c>
      <c r="K549" s="144">
        <f>SUM('เลย '!AM101)</f>
        <v>568307.75</v>
      </c>
      <c r="L549" s="145">
        <f>'เลย '!AN101</f>
        <v>2368891.66</v>
      </c>
      <c r="M549" s="145">
        <f>'เลย '!AO101</f>
        <v>2344700.33</v>
      </c>
      <c r="N549" s="141"/>
      <c r="O549" s="141"/>
      <c r="P549" s="141"/>
      <c r="Q549" s="133">
        <f t="shared" si="59"/>
        <v>24191.330000000075</v>
      </c>
      <c r="R549" s="134">
        <f t="shared" si="60"/>
        <v>531.49913843392414</v>
      </c>
    </row>
    <row r="550" spans="1:18" s="152" customFormat="1" x14ac:dyDescent="0.35">
      <c r="A550" s="146">
        <v>9</v>
      </c>
      <c r="B550" s="147" t="s">
        <v>60</v>
      </c>
      <c r="C550" s="147"/>
      <c r="D550" s="147"/>
      <c r="E550" s="147" t="s">
        <v>77</v>
      </c>
      <c r="F550" s="147"/>
      <c r="G550" s="147" t="s">
        <v>401</v>
      </c>
      <c r="H550" s="153">
        <f>SUM(H532:H549)</f>
        <v>73922</v>
      </c>
      <c r="I550" s="146"/>
      <c r="J550" s="149">
        <f>SUM(J532:J549)</f>
        <v>8063332.1799999997</v>
      </c>
      <c r="K550" s="149">
        <f t="shared" ref="K550:M550" si="63">SUM(K532:K549)</f>
        <v>9558729.9900000002</v>
      </c>
      <c r="L550" s="149">
        <f t="shared" si="63"/>
        <v>31323875.939999994</v>
      </c>
      <c r="M550" s="149">
        <f t="shared" si="63"/>
        <v>31012529.350000001</v>
      </c>
      <c r="N550" s="147">
        <v>17</v>
      </c>
      <c r="O550" s="147">
        <v>17</v>
      </c>
      <c r="P550" s="147">
        <f>N550-O550</f>
        <v>0</v>
      </c>
      <c r="Q550" s="150">
        <f t="shared" si="59"/>
        <v>311346.5899999924</v>
      </c>
      <c r="R550" s="151">
        <f>L550/H550</f>
        <v>423.7422680663401</v>
      </c>
    </row>
    <row r="551" spans="1:18" x14ac:dyDescent="0.35">
      <c r="A551" s="140">
        <v>1</v>
      </c>
      <c r="B551" s="141" t="s">
        <v>60</v>
      </c>
      <c r="C551" s="141" t="s">
        <v>402</v>
      </c>
      <c r="D551" s="141" t="s">
        <v>128</v>
      </c>
      <c r="E551" s="141" t="s">
        <v>403</v>
      </c>
      <c r="F551" s="141" t="s">
        <v>210</v>
      </c>
      <c r="G551" s="141" t="s">
        <v>404</v>
      </c>
      <c r="H551" s="142"/>
      <c r="I551" s="140"/>
      <c r="J551" s="143"/>
      <c r="K551" s="144"/>
      <c r="L551" s="145"/>
      <c r="M551" s="145"/>
      <c r="N551" s="141"/>
      <c r="O551" s="141"/>
      <c r="P551" s="141"/>
    </row>
    <row r="552" spans="1:18" x14ac:dyDescent="0.35">
      <c r="A552" s="140">
        <v>2</v>
      </c>
      <c r="B552" s="141" t="s">
        <v>60</v>
      </c>
      <c r="C552" s="141" t="s">
        <v>402</v>
      </c>
      <c r="D552" s="141" t="s">
        <v>128</v>
      </c>
      <c r="E552" s="141" t="s">
        <v>403</v>
      </c>
      <c r="F552" s="141" t="s">
        <v>180</v>
      </c>
      <c r="G552" s="141" t="s">
        <v>787</v>
      </c>
      <c r="H552" s="142">
        <v>2578</v>
      </c>
      <c r="I552" s="140">
        <v>2</v>
      </c>
      <c r="J552" s="143">
        <f>'เลย '!F102</f>
        <v>185628.6</v>
      </c>
      <c r="K552" s="144">
        <f>SUM('เลย '!AM102)</f>
        <v>201459.13999999998</v>
      </c>
      <c r="L552" s="145">
        <f>'เลย '!AN102</f>
        <v>1862533.5699999998</v>
      </c>
      <c r="M552" s="145">
        <f>'เลย '!AO102</f>
        <v>1739518.46</v>
      </c>
      <c r="N552" s="141"/>
      <c r="O552" s="141"/>
      <c r="P552" s="141"/>
      <c r="Q552" s="133">
        <f t="shared" si="59"/>
        <v>123015.10999999987</v>
      </c>
      <c r="R552" s="134">
        <f t="shared" si="60"/>
        <v>722.47229247478663</v>
      </c>
    </row>
    <row r="553" spans="1:18" x14ac:dyDescent="0.35">
      <c r="A553" s="140">
        <v>3</v>
      </c>
      <c r="B553" s="141" t="s">
        <v>60</v>
      </c>
      <c r="C553" s="141" t="s">
        <v>402</v>
      </c>
      <c r="D553" s="141" t="s">
        <v>128</v>
      </c>
      <c r="E553" s="141" t="s">
        <v>403</v>
      </c>
      <c r="F553" s="141" t="s">
        <v>180</v>
      </c>
      <c r="G553" s="141" t="s">
        <v>788</v>
      </c>
      <c r="H553" s="142">
        <v>5205</v>
      </c>
      <c r="I553" s="140">
        <v>4</v>
      </c>
      <c r="J553" s="143">
        <f>'เลย '!F103</f>
        <v>376164.66</v>
      </c>
      <c r="K553" s="144">
        <f>SUM('เลย '!AM103)</f>
        <v>428575.6</v>
      </c>
      <c r="L553" s="145">
        <f>'เลย '!AN103</f>
        <v>888801</v>
      </c>
      <c r="M553" s="145">
        <f>'เลย '!AO103</f>
        <v>771605.94</v>
      </c>
      <c r="N553" s="141"/>
      <c r="O553" s="141"/>
      <c r="P553" s="141"/>
      <c r="Q553" s="133">
        <f t="shared" si="59"/>
        <v>117195.06000000006</v>
      </c>
      <c r="R553" s="134">
        <f t="shared" si="60"/>
        <v>170.75907780979827</v>
      </c>
    </row>
    <row r="554" spans="1:18" x14ac:dyDescent="0.35">
      <c r="A554" s="140">
        <v>4</v>
      </c>
      <c r="B554" s="141" t="s">
        <v>60</v>
      </c>
      <c r="C554" s="141" t="s">
        <v>402</v>
      </c>
      <c r="D554" s="141" t="s">
        <v>128</v>
      </c>
      <c r="E554" s="141" t="s">
        <v>403</v>
      </c>
      <c r="F554" s="141" t="s">
        <v>180</v>
      </c>
      <c r="G554" s="141" t="s">
        <v>789</v>
      </c>
      <c r="H554" s="142">
        <v>3001</v>
      </c>
      <c r="I554" s="140">
        <v>3</v>
      </c>
      <c r="J554" s="143">
        <f>'เลย '!F104</f>
        <v>42402.98</v>
      </c>
      <c r="K554" s="144">
        <f>SUM('เลย '!AM104)</f>
        <v>152986.27000000002</v>
      </c>
      <c r="L554" s="145">
        <f>'เลย '!AN104</f>
        <v>1949377.49</v>
      </c>
      <c r="M554" s="145">
        <f>'เลย '!AO104</f>
        <v>1712179.94</v>
      </c>
      <c r="N554" s="141"/>
      <c r="O554" s="141"/>
      <c r="P554" s="141"/>
      <c r="Q554" s="133">
        <f t="shared" si="59"/>
        <v>237197.55000000005</v>
      </c>
      <c r="R554" s="134">
        <f t="shared" si="60"/>
        <v>649.57597134288574</v>
      </c>
    </row>
    <row r="555" spans="1:18" x14ac:dyDescent="0.35">
      <c r="A555" s="140">
        <v>5</v>
      </c>
      <c r="B555" s="141" t="s">
        <v>60</v>
      </c>
      <c r="C555" s="141" t="s">
        <v>402</v>
      </c>
      <c r="D555" s="141" t="s">
        <v>128</v>
      </c>
      <c r="E555" s="141" t="s">
        <v>403</v>
      </c>
      <c r="F555" s="141" t="s">
        <v>180</v>
      </c>
      <c r="G555" s="141" t="s">
        <v>790</v>
      </c>
      <c r="H555" s="142">
        <v>3193</v>
      </c>
      <c r="I555" s="140">
        <v>3</v>
      </c>
      <c r="J555" s="143">
        <f>'เลย '!F105</f>
        <v>342988.42</v>
      </c>
      <c r="K555" s="144">
        <f>SUM('เลย '!AM105)</f>
        <v>415219.14999999997</v>
      </c>
      <c r="L555" s="145">
        <f>'เลย '!AN105</f>
        <v>1180442.1500000001</v>
      </c>
      <c r="M555" s="145">
        <f>'เลย '!AO105</f>
        <v>992941.84</v>
      </c>
      <c r="N555" s="141"/>
      <c r="O555" s="141"/>
      <c r="P555" s="141"/>
      <c r="Q555" s="133">
        <f t="shared" si="59"/>
        <v>187500.31000000017</v>
      </c>
      <c r="R555" s="134">
        <f t="shared" si="60"/>
        <v>369.69688380833077</v>
      </c>
    </row>
    <row r="556" spans="1:18" x14ac:dyDescent="0.35">
      <c r="A556" s="140">
        <v>6</v>
      </c>
      <c r="B556" s="141" t="s">
        <v>60</v>
      </c>
      <c r="C556" s="141" t="s">
        <v>402</v>
      </c>
      <c r="D556" s="141" t="s">
        <v>128</v>
      </c>
      <c r="E556" s="141" t="s">
        <v>403</v>
      </c>
      <c r="F556" s="141" t="s">
        <v>180</v>
      </c>
      <c r="G556" s="141" t="s">
        <v>791</v>
      </c>
      <c r="H556" s="142">
        <v>4152</v>
      </c>
      <c r="I556" s="140">
        <v>3</v>
      </c>
      <c r="J556" s="143">
        <f>'เลย '!F106</f>
        <v>149438.34</v>
      </c>
      <c r="K556" s="144">
        <f>SUM('เลย '!AM106)</f>
        <v>247098.45</v>
      </c>
      <c r="L556" s="145">
        <f>'เลย '!AN106</f>
        <v>1292746.1599999999</v>
      </c>
      <c r="M556" s="145">
        <f>'เลย '!AO106</f>
        <v>806484.05</v>
      </c>
      <c r="N556" s="141"/>
      <c r="O556" s="141"/>
      <c r="P556" s="141"/>
      <c r="Q556" s="133">
        <f t="shared" si="59"/>
        <v>486262.10999999987</v>
      </c>
      <c r="R556" s="134">
        <f t="shared" si="60"/>
        <v>311.35504816955682</v>
      </c>
    </row>
    <row r="557" spans="1:18" s="152" customFormat="1" x14ac:dyDescent="0.35">
      <c r="A557" s="146">
        <v>10</v>
      </c>
      <c r="B557" s="147" t="s">
        <v>60</v>
      </c>
      <c r="C557" s="147"/>
      <c r="D557" s="147"/>
      <c r="E557" s="147" t="s">
        <v>77</v>
      </c>
      <c r="F557" s="147"/>
      <c r="G557" s="147" t="s">
        <v>405</v>
      </c>
      <c r="H557" s="153">
        <f>SUM(H551:H556)</f>
        <v>18129</v>
      </c>
      <c r="I557" s="146"/>
      <c r="J557" s="149">
        <f>SUM(J551:J556)</f>
        <v>1096623</v>
      </c>
      <c r="K557" s="149">
        <f t="shared" ref="K557:M557" si="64">SUM(K551:K556)</f>
        <v>1445338.6099999999</v>
      </c>
      <c r="L557" s="149">
        <f t="shared" si="64"/>
        <v>7173900.3700000001</v>
      </c>
      <c r="M557" s="149">
        <f t="shared" si="64"/>
        <v>6022730.2299999995</v>
      </c>
      <c r="N557" s="147">
        <v>5</v>
      </c>
      <c r="O557" s="147">
        <v>5</v>
      </c>
      <c r="P557" s="147">
        <f>N557-O557</f>
        <v>0</v>
      </c>
      <c r="Q557" s="150">
        <f t="shared" si="59"/>
        <v>1151170.1400000006</v>
      </c>
      <c r="R557" s="151">
        <f>L557/H557</f>
        <v>395.71406972254397</v>
      </c>
    </row>
    <row r="558" spans="1:18" x14ac:dyDescent="0.35">
      <c r="A558" s="140">
        <v>1</v>
      </c>
      <c r="B558" s="141" t="s">
        <v>60</v>
      </c>
      <c r="C558" s="141" t="s">
        <v>406</v>
      </c>
      <c r="D558" s="141" t="s">
        <v>133</v>
      </c>
      <c r="E558" s="141" t="s">
        <v>407</v>
      </c>
      <c r="F558" s="141" t="s">
        <v>210</v>
      </c>
      <c r="G558" s="141" t="s">
        <v>408</v>
      </c>
      <c r="H558" s="142"/>
      <c r="I558" s="140"/>
      <c r="J558" s="143"/>
      <c r="K558" s="144"/>
      <c r="L558" s="145"/>
      <c r="M558" s="145"/>
      <c r="N558" s="141"/>
      <c r="O558" s="141"/>
      <c r="P558" s="141"/>
    </row>
    <row r="559" spans="1:18" x14ac:dyDescent="0.35">
      <c r="A559" s="140">
        <v>2</v>
      </c>
      <c r="B559" s="141" t="s">
        <v>60</v>
      </c>
      <c r="C559" s="141" t="s">
        <v>406</v>
      </c>
      <c r="D559" s="141" t="s">
        <v>133</v>
      </c>
      <c r="E559" s="141" t="s">
        <v>407</v>
      </c>
      <c r="F559" s="141" t="s">
        <v>180</v>
      </c>
      <c r="G559" s="141" t="s">
        <v>792</v>
      </c>
      <c r="H559" s="142">
        <v>4559</v>
      </c>
      <c r="I559" s="140">
        <v>4</v>
      </c>
      <c r="J559" s="143">
        <f>'เลย '!F107</f>
        <v>279711.73</v>
      </c>
      <c r="K559" s="144">
        <f>SUM('เลย '!AM107)</f>
        <v>365180.73</v>
      </c>
      <c r="L559" s="145">
        <f>'เลย '!AN107</f>
        <v>2601831.36</v>
      </c>
      <c r="M559" s="145">
        <f>'เลย '!AO107</f>
        <v>2288692.79</v>
      </c>
      <c r="N559" s="141"/>
      <c r="O559" s="141"/>
      <c r="P559" s="141"/>
      <c r="Q559" s="133">
        <f t="shared" si="59"/>
        <v>313138.56999999983</v>
      </c>
      <c r="R559" s="134">
        <f t="shared" si="60"/>
        <v>570.7022066242597</v>
      </c>
    </row>
    <row r="560" spans="1:18" x14ac:dyDescent="0.35">
      <c r="A560" s="140">
        <v>3</v>
      </c>
      <c r="B560" s="141" t="s">
        <v>60</v>
      </c>
      <c r="C560" s="141" t="s">
        <v>406</v>
      </c>
      <c r="D560" s="141" t="s">
        <v>133</v>
      </c>
      <c r="E560" s="141" t="s">
        <v>407</v>
      </c>
      <c r="F560" s="141" t="s">
        <v>180</v>
      </c>
      <c r="G560" s="141" t="s">
        <v>793</v>
      </c>
      <c r="H560" s="142">
        <v>1402</v>
      </c>
      <c r="I560" s="140">
        <v>1</v>
      </c>
      <c r="J560" s="143">
        <f>'เลย '!F108</f>
        <v>274761.99</v>
      </c>
      <c r="K560" s="144">
        <f>SUM('เลย '!AM108)</f>
        <v>333536.84999999998</v>
      </c>
      <c r="L560" s="145">
        <f>'เลย '!AN108</f>
        <v>1586263.85</v>
      </c>
      <c r="M560" s="145">
        <f>'เลย '!AO108</f>
        <v>1413857.58</v>
      </c>
      <c r="N560" s="141"/>
      <c r="O560" s="141"/>
      <c r="P560" s="141"/>
      <c r="Q560" s="133">
        <f t="shared" si="59"/>
        <v>172406.27000000002</v>
      </c>
      <c r="R560" s="134">
        <f>L560/H560</f>
        <v>1131.4292796005707</v>
      </c>
    </row>
    <row r="561" spans="1:18" x14ac:dyDescent="0.35">
      <c r="A561" s="140">
        <v>4</v>
      </c>
      <c r="B561" s="141" t="s">
        <v>60</v>
      </c>
      <c r="C561" s="141" t="s">
        <v>406</v>
      </c>
      <c r="D561" s="141" t="s">
        <v>133</v>
      </c>
      <c r="E561" s="141" t="s">
        <v>407</v>
      </c>
      <c r="F561" s="141" t="s">
        <v>180</v>
      </c>
      <c r="G561" s="141" t="s">
        <v>794</v>
      </c>
      <c r="H561" s="142">
        <v>4041</v>
      </c>
      <c r="I561" s="140">
        <v>3</v>
      </c>
      <c r="J561" s="143">
        <f>'เลย '!F109</f>
        <v>355297.86</v>
      </c>
      <c r="K561" s="144">
        <f>SUM('เลย '!AM109)</f>
        <v>368790.49</v>
      </c>
      <c r="L561" s="145">
        <f>'เลย '!AN109</f>
        <v>1531462.92</v>
      </c>
      <c r="M561" s="145">
        <f>'เลย '!AO109</f>
        <v>1390149.69</v>
      </c>
      <c r="N561" s="141"/>
      <c r="O561" s="141"/>
      <c r="P561" s="141"/>
      <c r="Q561" s="133">
        <f t="shared" si="59"/>
        <v>141313.22999999998</v>
      </c>
      <c r="R561" s="134">
        <f t="shared" si="60"/>
        <v>378.98117297698587</v>
      </c>
    </row>
    <row r="562" spans="1:18" x14ac:dyDescent="0.35">
      <c r="A562" s="140">
        <v>5</v>
      </c>
      <c r="B562" s="141" t="s">
        <v>60</v>
      </c>
      <c r="C562" s="141" t="s">
        <v>406</v>
      </c>
      <c r="D562" s="141" t="s">
        <v>133</v>
      </c>
      <c r="E562" s="141" t="s">
        <v>407</v>
      </c>
      <c r="F562" s="141" t="s">
        <v>180</v>
      </c>
      <c r="G562" s="141" t="s">
        <v>795</v>
      </c>
      <c r="H562" s="142">
        <v>3664</v>
      </c>
      <c r="I562" s="140">
        <v>3</v>
      </c>
      <c r="J562" s="143">
        <f>'เลย '!F110</f>
        <v>557778.38</v>
      </c>
      <c r="K562" s="144">
        <f>SUM('เลย '!AM110)</f>
        <v>576851.48</v>
      </c>
      <c r="L562" s="145">
        <f>'เลย '!AN110</f>
        <v>1813819.06</v>
      </c>
      <c r="M562" s="145">
        <f>'เลย '!AO110</f>
        <v>1615154.9100000001</v>
      </c>
      <c r="N562" s="141"/>
      <c r="O562" s="141"/>
      <c r="P562" s="141"/>
      <c r="Q562" s="133">
        <f t="shared" si="59"/>
        <v>198664.14999999991</v>
      </c>
      <c r="R562" s="134">
        <f t="shared" si="60"/>
        <v>495.03795305676857</v>
      </c>
    </row>
    <row r="563" spans="1:18" x14ac:dyDescent="0.35">
      <c r="A563" s="140">
        <v>6</v>
      </c>
      <c r="B563" s="141" t="s">
        <v>60</v>
      </c>
      <c r="C563" s="141" t="s">
        <v>406</v>
      </c>
      <c r="D563" s="141" t="s">
        <v>133</v>
      </c>
      <c r="E563" s="141" t="s">
        <v>407</v>
      </c>
      <c r="F563" s="141" t="s">
        <v>180</v>
      </c>
      <c r="G563" s="141" t="s">
        <v>796</v>
      </c>
      <c r="H563" s="142">
        <v>1748</v>
      </c>
      <c r="I563" s="140">
        <v>2</v>
      </c>
      <c r="J563" s="143">
        <f>'เลย '!F111</f>
        <v>156638.66</v>
      </c>
      <c r="K563" s="144">
        <f>SUM('เลย '!AM111)</f>
        <v>193493.11000000002</v>
      </c>
      <c r="L563" s="145">
        <f>'เลย '!AN111</f>
        <v>1153794.83</v>
      </c>
      <c r="M563" s="145">
        <f>'เลย '!AO111</f>
        <v>1026397.47</v>
      </c>
      <c r="N563" s="141"/>
      <c r="O563" s="141"/>
      <c r="P563" s="141"/>
      <c r="Q563" s="133">
        <f t="shared" si="59"/>
        <v>127397.3600000001</v>
      </c>
      <c r="R563" s="134">
        <f t="shared" si="60"/>
        <v>660.0656922196797</v>
      </c>
    </row>
    <row r="564" spans="1:18" s="152" customFormat="1" x14ac:dyDescent="0.35">
      <c r="A564" s="146">
        <v>11</v>
      </c>
      <c r="B564" s="147" t="s">
        <v>60</v>
      </c>
      <c r="C564" s="147"/>
      <c r="D564" s="147"/>
      <c r="E564" s="147" t="s">
        <v>77</v>
      </c>
      <c r="F564" s="147"/>
      <c r="G564" s="147" t="s">
        <v>409</v>
      </c>
      <c r="H564" s="153">
        <f>SUM(H558:H563)</f>
        <v>15414</v>
      </c>
      <c r="I564" s="146"/>
      <c r="J564" s="149">
        <f>SUM(J558:J563)</f>
        <v>1624188.6199999999</v>
      </c>
      <c r="K564" s="149">
        <f t="shared" ref="K564:M564" si="65">SUM(K558:K563)</f>
        <v>1837852.66</v>
      </c>
      <c r="L564" s="149">
        <f t="shared" si="65"/>
        <v>8687172.0199999996</v>
      </c>
      <c r="M564" s="149">
        <f t="shared" si="65"/>
        <v>7734252.4400000004</v>
      </c>
      <c r="N564" s="147">
        <v>5</v>
      </c>
      <c r="O564" s="147">
        <v>5</v>
      </c>
      <c r="P564" s="147">
        <f>N564-O564</f>
        <v>0</v>
      </c>
      <c r="Q564" s="150">
        <f t="shared" si="59"/>
        <v>952919.57999999914</v>
      </c>
      <c r="R564" s="151">
        <f>L564/H564</f>
        <v>563.58972492539249</v>
      </c>
    </row>
    <row r="565" spans="1:18" x14ac:dyDescent="0.35">
      <c r="A565" s="140">
        <v>1</v>
      </c>
      <c r="B565" s="141" t="s">
        <v>60</v>
      </c>
      <c r="C565" s="141" t="s">
        <v>410</v>
      </c>
      <c r="D565" s="141" t="s">
        <v>137</v>
      </c>
      <c r="E565" s="141" t="s">
        <v>411</v>
      </c>
      <c r="F565" s="141" t="s">
        <v>210</v>
      </c>
      <c r="G565" s="141" t="s">
        <v>412</v>
      </c>
      <c r="H565" s="142"/>
      <c r="I565" s="140"/>
      <c r="J565" s="143"/>
      <c r="K565" s="144"/>
      <c r="L565" s="145"/>
      <c r="M565" s="145"/>
      <c r="N565" s="141"/>
      <c r="O565" s="141"/>
      <c r="P565" s="141"/>
    </row>
    <row r="566" spans="1:18" x14ac:dyDescent="0.35">
      <c r="A566" s="140">
        <v>2</v>
      </c>
      <c r="B566" s="141" t="s">
        <v>60</v>
      </c>
      <c r="C566" s="141" t="s">
        <v>410</v>
      </c>
      <c r="D566" s="141" t="s">
        <v>137</v>
      </c>
      <c r="E566" s="141" t="s">
        <v>411</v>
      </c>
      <c r="F566" s="141" t="s">
        <v>180</v>
      </c>
      <c r="G566" s="141" t="s">
        <v>797</v>
      </c>
      <c r="H566" s="142">
        <v>5082</v>
      </c>
      <c r="I566" s="140">
        <v>4</v>
      </c>
      <c r="J566" s="143">
        <f>'เลย '!F112</f>
        <v>1288925.98</v>
      </c>
      <c r="K566" s="144">
        <f>SUM('เลย '!AM112)</f>
        <v>1374787.23</v>
      </c>
      <c r="L566" s="145">
        <f>'เลย '!AN112</f>
        <v>3178308.3899999997</v>
      </c>
      <c r="M566" s="145">
        <f>'เลย '!AO112</f>
        <v>2127081.0299999998</v>
      </c>
      <c r="N566" s="141"/>
      <c r="O566" s="141"/>
      <c r="P566" s="141"/>
      <c r="Q566" s="133">
        <f t="shared" si="59"/>
        <v>1051227.3599999999</v>
      </c>
      <c r="R566" s="134">
        <f t="shared" si="60"/>
        <v>625.40503541912631</v>
      </c>
    </row>
    <row r="567" spans="1:18" x14ac:dyDescent="0.35">
      <c r="A567" s="140">
        <v>3</v>
      </c>
      <c r="B567" s="141" t="s">
        <v>60</v>
      </c>
      <c r="C567" s="141" t="s">
        <v>410</v>
      </c>
      <c r="D567" s="141" t="s">
        <v>137</v>
      </c>
      <c r="E567" s="141" t="s">
        <v>411</v>
      </c>
      <c r="F567" s="141" t="s">
        <v>180</v>
      </c>
      <c r="G567" s="141" t="s">
        <v>798</v>
      </c>
      <c r="H567" s="142">
        <v>5235</v>
      </c>
      <c r="I567" s="140">
        <v>4</v>
      </c>
      <c r="J567" s="143">
        <f>'เลย '!F113</f>
        <v>556893.73</v>
      </c>
      <c r="K567" s="144">
        <f>SUM('เลย '!AM113)</f>
        <v>577944.12</v>
      </c>
      <c r="L567" s="145">
        <f>'เลย '!AN113</f>
        <v>2810336.31</v>
      </c>
      <c r="M567" s="145">
        <f>'เลย '!AO113</f>
        <v>2566428.27</v>
      </c>
      <c r="N567" s="141"/>
      <c r="O567" s="141"/>
      <c r="P567" s="141"/>
      <c r="Q567" s="133">
        <f t="shared" si="59"/>
        <v>243908.04000000004</v>
      </c>
      <c r="R567" s="134">
        <f t="shared" si="60"/>
        <v>536.83597134670492</v>
      </c>
    </row>
    <row r="568" spans="1:18" x14ac:dyDescent="0.35">
      <c r="A568" s="140">
        <v>4</v>
      </c>
      <c r="B568" s="141" t="s">
        <v>60</v>
      </c>
      <c r="C568" s="141" t="s">
        <v>410</v>
      </c>
      <c r="D568" s="141" t="s">
        <v>137</v>
      </c>
      <c r="E568" s="141" t="s">
        <v>411</v>
      </c>
      <c r="F568" s="141" t="s">
        <v>180</v>
      </c>
      <c r="G568" s="141" t="s">
        <v>799</v>
      </c>
      <c r="H568" s="142">
        <v>2707</v>
      </c>
      <c r="I568" s="140">
        <v>2</v>
      </c>
      <c r="J568" s="143">
        <f>'เลย '!F114</f>
        <v>501263</v>
      </c>
      <c r="K568" s="144">
        <f>SUM('เลย '!AM114)</f>
        <v>517736.69999999995</v>
      </c>
      <c r="L568" s="145">
        <f>'เลย '!AN114</f>
        <v>1580533.58</v>
      </c>
      <c r="M568" s="145">
        <f>'เลย '!AO114</f>
        <v>1302480.83</v>
      </c>
      <c r="N568" s="141"/>
      <c r="O568" s="141"/>
      <c r="P568" s="141"/>
      <c r="Q568" s="133">
        <f t="shared" si="59"/>
        <v>278052.75</v>
      </c>
      <c r="R568" s="134">
        <f t="shared" si="60"/>
        <v>583.86907277428895</v>
      </c>
    </row>
    <row r="569" spans="1:18" x14ac:dyDescent="0.35">
      <c r="A569" s="140">
        <v>5</v>
      </c>
      <c r="B569" s="141" t="s">
        <v>60</v>
      </c>
      <c r="C569" s="141" t="s">
        <v>410</v>
      </c>
      <c r="D569" s="141" t="s">
        <v>137</v>
      </c>
      <c r="E569" s="141" t="s">
        <v>411</v>
      </c>
      <c r="F569" s="141" t="s">
        <v>180</v>
      </c>
      <c r="G569" s="141" t="s">
        <v>800</v>
      </c>
      <c r="H569" s="142">
        <v>4511</v>
      </c>
      <c r="I569" s="140">
        <v>4</v>
      </c>
      <c r="J569" s="143">
        <f>'เลย '!F115</f>
        <v>961671.33</v>
      </c>
      <c r="K569" s="144">
        <f>SUM('เลย '!AM115)</f>
        <v>994068.07</v>
      </c>
      <c r="L569" s="145">
        <f>'เลย '!AN115</f>
        <v>2809186.96</v>
      </c>
      <c r="M569" s="145">
        <f>'เลย '!AO115</f>
        <v>1971983.6199999999</v>
      </c>
      <c r="N569" s="141"/>
      <c r="O569" s="141"/>
      <c r="P569" s="141"/>
      <c r="Q569" s="133">
        <f t="shared" si="59"/>
        <v>837203.34000000008</v>
      </c>
      <c r="R569" s="134">
        <f t="shared" si="60"/>
        <v>622.74151185989797</v>
      </c>
    </row>
    <row r="570" spans="1:18" x14ac:dyDescent="0.35">
      <c r="A570" s="140">
        <v>6</v>
      </c>
      <c r="B570" s="141" t="s">
        <v>60</v>
      </c>
      <c r="C570" s="141" t="s">
        <v>410</v>
      </c>
      <c r="D570" s="141" t="s">
        <v>137</v>
      </c>
      <c r="E570" s="141" t="s">
        <v>411</v>
      </c>
      <c r="F570" s="141" t="s">
        <v>180</v>
      </c>
      <c r="G570" s="141" t="s">
        <v>801</v>
      </c>
      <c r="H570" s="142">
        <v>1392</v>
      </c>
      <c r="I570" s="140">
        <v>1</v>
      </c>
      <c r="J570" s="143">
        <f>'เลย '!F116</f>
        <v>227031.5</v>
      </c>
      <c r="K570" s="144">
        <f>SUM('เลย '!AM116)</f>
        <v>266106.28999999998</v>
      </c>
      <c r="L570" s="145">
        <f>'เลย '!AN116</f>
        <v>1039482.86</v>
      </c>
      <c r="M570" s="145">
        <f>'เลย '!AO116</f>
        <v>840464.03</v>
      </c>
      <c r="N570" s="141"/>
      <c r="O570" s="141"/>
      <c r="P570" s="141"/>
      <c r="Q570" s="133">
        <f t="shared" si="59"/>
        <v>199018.82999999996</v>
      </c>
      <c r="R570" s="134">
        <f t="shared" si="60"/>
        <v>746.75492816091958</v>
      </c>
    </row>
    <row r="571" spans="1:18" x14ac:dyDescent="0.35">
      <c r="A571" s="140">
        <v>7</v>
      </c>
      <c r="B571" s="141" t="s">
        <v>60</v>
      </c>
      <c r="C571" s="141" t="s">
        <v>410</v>
      </c>
      <c r="D571" s="141" t="s">
        <v>137</v>
      </c>
      <c r="E571" s="141" t="s">
        <v>411</v>
      </c>
      <c r="F571" s="141" t="s">
        <v>180</v>
      </c>
      <c r="G571" s="141" t="s">
        <v>802</v>
      </c>
      <c r="H571" s="142">
        <v>4729</v>
      </c>
      <c r="I571" s="140">
        <v>4</v>
      </c>
      <c r="J571" s="143">
        <f>'เลย '!F117</f>
        <v>1006003.29</v>
      </c>
      <c r="K571" s="144">
        <f>SUM('เลย '!AM117)</f>
        <v>527690.19999999995</v>
      </c>
      <c r="L571" s="145">
        <f>'เลย '!AN117</f>
        <v>3226392.15</v>
      </c>
      <c r="M571" s="145">
        <f>'เลย '!AO117</f>
        <v>3030209.67</v>
      </c>
      <c r="N571" s="141"/>
      <c r="O571" s="141"/>
      <c r="P571" s="141"/>
      <c r="Q571" s="133">
        <f t="shared" si="59"/>
        <v>196182.47999999998</v>
      </c>
      <c r="R571" s="134">
        <f t="shared" si="60"/>
        <v>682.25674561218011</v>
      </c>
    </row>
    <row r="572" spans="1:18" s="152" customFormat="1" x14ac:dyDescent="0.35">
      <c r="A572" s="146">
        <v>12</v>
      </c>
      <c r="B572" s="147" t="s">
        <v>60</v>
      </c>
      <c r="C572" s="147"/>
      <c r="D572" s="147"/>
      <c r="E572" s="147" t="s">
        <v>77</v>
      </c>
      <c r="F572" s="147"/>
      <c r="G572" s="147" t="s">
        <v>413</v>
      </c>
      <c r="H572" s="153">
        <f>SUM(H565:H571)</f>
        <v>23656</v>
      </c>
      <c r="I572" s="146"/>
      <c r="J572" s="149">
        <f>SUM(J565:J571)</f>
        <v>4541788.83</v>
      </c>
      <c r="K572" s="149">
        <f t="shared" ref="K572:M572" si="66">SUM(K565:K571)</f>
        <v>4258332.6099999994</v>
      </c>
      <c r="L572" s="149">
        <f t="shared" si="66"/>
        <v>14644240.249999998</v>
      </c>
      <c r="M572" s="149">
        <f t="shared" si="66"/>
        <v>11838647.449999999</v>
      </c>
      <c r="N572" s="147">
        <v>6</v>
      </c>
      <c r="O572" s="147">
        <v>6</v>
      </c>
      <c r="P572" s="147">
        <f>N572-O572</f>
        <v>0</v>
      </c>
      <c r="Q572" s="150">
        <f t="shared" si="59"/>
        <v>2805592.7999999989</v>
      </c>
      <c r="R572" s="151">
        <f>L572/H572</f>
        <v>619.04972311464314</v>
      </c>
    </row>
    <row r="573" spans="1:18" x14ac:dyDescent="0.35">
      <c r="A573" s="140">
        <v>1</v>
      </c>
      <c r="B573" s="141" t="s">
        <v>60</v>
      </c>
      <c r="C573" s="141" t="s">
        <v>414</v>
      </c>
      <c r="D573" s="141" t="s">
        <v>144</v>
      </c>
      <c r="E573" s="141" t="s">
        <v>415</v>
      </c>
      <c r="F573" s="141" t="s">
        <v>210</v>
      </c>
      <c r="G573" s="141" t="s">
        <v>416</v>
      </c>
      <c r="H573" s="142"/>
      <c r="I573" s="140"/>
      <c r="J573" s="143"/>
      <c r="K573" s="144"/>
      <c r="L573" s="145"/>
      <c r="M573" s="145"/>
      <c r="N573" s="141"/>
      <c r="O573" s="141"/>
      <c r="P573" s="141"/>
    </row>
    <row r="574" spans="1:18" x14ac:dyDescent="0.35">
      <c r="A574" s="140">
        <v>2</v>
      </c>
      <c r="B574" s="141" t="s">
        <v>60</v>
      </c>
      <c r="C574" s="141" t="s">
        <v>414</v>
      </c>
      <c r="D574" s="141" t="s">
        <v>144</v>
      </c>
      <c r="E574" s="141" t="s">
        <v>415</v>
      </c>
      <c r="F574" s="141" t="s">
        <v>180</v>
      </c>
      <c r="G574" s="141" t="s">
        <v>803</v>
      </c>
      <c r="H574" s="142">
        <v>3571</v>
      </c>
      <c r="I574" s="140">
        <v>3</v>
      </c>
      <c r="J574" s="143">
        <f>'เลย '!F118</f>
        <v>654013.78</v>
      </c>
      <c r="K574" s="144">
        <f>SUM('เลย '!AM118)</f>
        <v>596586.28</v>
      </c>
      <c r="L574" s="145">
        <f>'เลย '!AN118</f>
        <v>1674903.15</v>
      </c>
      <c r="M574" s="145">
        <f>'เลย '!AO118</f>
        <v>1388797.89</v>
      </c>
      <c r="N574" s="141"/>
      <c r="O574" s="141"/>
      <c r="P574" s="141"/>
      <c r="Q574" s="133">
        <f t="shared" si="59"/>
        <v>286105.26</v>
      </c>
      <c r="R574" s="134">
        <f t="shared" si="60"/>
        <v>469.02916549985997</v>
      </c>
    </row>
    <row r="575" spans="1:18" x14ac:dyDescent="0.35">
      <c r="A575" s="140">
        <v>3</v>
      </c>
      <c r="B575" s="141" t="s">
        <v>60</v>
      </c>
      <c r="C575" s="141" t="s">
        <v>414</v>
      </c>
      <c r="D575" s="141" t="s">
        <v>144</v>
      </c>
      <c r="E575" s="141" t="s">
        <v>415</v>
      </c>
      <c r="F575" s="141" t="s">
        <v>180</v>
      </c>
      <c r="G575" s="141" t="s">
        <v>804</v>
      </c>
      <c r="H575" s="142">
        <v>3383</v>
      </c>
      <c r="I575" s="140">
        <v>3</v>
      </c>
      <c r="J575" s="143">
        <f>'เลย '!F119</f>
        <v>684518.75</v>
      </c>
      <c r="K575" s="144">
        <f>SUM('เลย '!AM119)</f>
        <v>586836.07999999996</v>
      </c>
      <c r="L575" s="145">
        <f>'เลย '!AN119</f>
        <v>1411528.23</v>
      </c>
      <c r="M575" s="145">
        <f>'เลย '!AO119</f>
        <v>1364830.34</v>
      </c>
      <c r="N575" s="141"/>
      <c r="O575" s="141"/>
      <c r="P575" s="141"/>
      <c r="Q575" s="133">
        <f t="shared" si="59"/>
        <v>46697.889999999898</v>
      </c>
      <c r="R575" s="134">
        <f t="shared" si="60"/>
        <v>417.24156961276975</v>
      </c>
    </row>
    <row r="576" spans="1:18" x14ac:dyDescent="0.35">
      <c r="A576" s="140">
        <v>4</v>
      </c>
      <c r="B576" s="141" t="s">
        <v>60</v>
      </c>
      <c r="C576" s="141" t="s">
        <v>414</v>
      </c>
      <c r="D576" s="141" t="s">
        <v>144</v>
      </c>
      <c r="E576" s="141" t="s">
        <v>415</v>
      </c>
      <c r="F576" s="141" t="s">
        <v>180</v>
      </c>
      <c r="G576" s="141" t="s">
        <v>805</v>
      </c>
      <c r="H576" s="142">
        <v>3666</v>
      </c>
      <c r="I576" s="140">
        <v>3</v>
      </c>
      <c r="J576" s="143">
        <f>'เลย '!F120</f>
        <v>894926.01</v>
      </c>
      <c r="K576" s="144">
        <f>SUM('เลย '!AM120)</f>
        <v>761640.72</v>
      </c>
      <c r="L576" s="145">
        <f>'เลย '!AN120</f>
        <v>1869645.56</v>
      </c>
      <c r="M576" s="145">
        <f>'เลย '!AO120</f>
        <v>1688558.91</v>
      </c>
      <c r="N576" s="141"/>
      <c r="O576" s="141"/>
      <c r="P576" s="141"/>
      <c r="Q576" s="133">
        <f t="shared" si="59"/>
        <v>181086.65000000014</v>
      </c>
      <c r="R576" s="134">
        <f t="shared" si="60"/>
        <v>509.99606110201859</v>
      </c>
    </row>
    <row r="577" spans="1:18" x14ac:dyDescent="0.35">
      <c r="A577" s="140">
        <v>5</v>
      </c>
      <c r="B577" s="141" t="s">
        <v>60</v>
      </c>
      <c r="C577" s="141" t="s">
        <v>414</v>
      </c>
      <c r="D577" s="141" t="s">
        <v>144</v>
      </c>
      <c r="E577" s="141" t="s">
        <v>415</v>
      </c>
      <c r="F577" s="141" t="s">
        <v>180</v>
      </c>
      <c r="G577" s="141" t="s">
        <v>806</v>
      </c>
      <c r="H577" s="142">
        <v>4139</v>
      </c>
      <c r="I577" s="140">
        <v>3</v>
      </c>
      <c r="J577" s="143">
        <f>'เลย '!F121</f>
        <v>405198.78</v>
      </c>
      <c r="K577" s="144">
        <f>SUM('เลย '!AM121)</f>
        <v>468768.87000000011</v>
      </c>
      <c r="L577" s="145">
        <f>'เลย '!AN121</f>
        <v>1588407.23</v>
      </c>
      <c r="M577" s="145">
        <f>'เลย '!AO121</f>
        <v>1445676.17</v>
      </c>
      <c r="N577" s="141"/>
      <c r="O577" s="141"/>
      <c r="P577" s="141"/>
      <c r="Q577" s="133">
        <f t="shared" si="59"/>
        <v>142731.06000000006</v>
      </c>
      <c r="R577" s="134">
        <f t="shared" si="60"/>
        <v>383.76594104856247</v>
      </c>
    </row>
    <row r="578" spans="1:18" x14ac:dyDescent="0.35">
      <c r="A578" s="140">
        <v>6</v>
      </c>
      <c r="B578" s="141" t="s">
        <v>60</v>
      </c>
      <c r="C578" s="141" t="s">
        <v>414</v>
      </c>
      <c r="D578" s="141" t="s">
        <v>144</v>
      </c>
      <c r="E578" s="141" t="s">
        <v>415</v>
      </c>
      <c r="F578" s="141" t="s">
        <v>180</v>
      </c>
      <c r="G578" s="141" t="s">
        <v>807</v>
      </c>
      <c r="H578" s="142">
        <v>1457</v>
      </c>
      <c r="I578" s="140">
        <v>1</v>
      </c>
      <c r="J578" s="143">
        <f>'เลย '!F122</f>
        <v>406409.16</v>
      </c>
      <c r="K578" s="144">
        <f>SUM('เลย '!AM122)</f>
        <v>383116.45999999996</v>
      </c>
      <c r="L578" s="145">
        <f>'เลย '!AN122</f>
        <v>1443907.04</v>
      </c>
      <c r="M578" s="145">
        <f>'เลย '!AO122</f>
        <v>1252316.3999999999</v>
      </c>
      <c r="N578" s="141"/>
      <c r="O578" s="141"/>
      <c r="P578" s="141"/>
      <c r="Q578" s="133">
        <f t="shared" si="59"/>
        <v>191590.64000000013</v>
      </c>
      <c r="R578" s="134">
        <f t="shared" si="60"/>
        <v>991.01375428963627</v>
      </c>
    </row>
    <row r="579" spans="1:18" x14ac:dyDescent="0.35">
      <c r="A579" s="140">
        <v>7</v>
      </c>
      <c r="B579" s="141" t="s">
        <v>60</v>
      </c>
      <c r="C579" s="141" t="s">
        <v>414</v>
      </c>
      <c r="D579" s="141" t="s">
        <v>144</v>
      </c>
      <c r="E579" s="141" t="s">
        <v>415</v>
      </c>
      <c r="F579" s="141" t="s">
        <v>180</v>
      </c>
      <c r="G579" s="141" t="s">
        <v>808</v>
      </c>
      <c r="H579" s="142">
        <v>2356</v>
      </c>
      <c r="I579" s="140">
        <v>2</v>
      </c>
      <c r="J579" s="143">
        <f>'เลย '!F123</f>
        <v>340345.37</v>
      </c>
      <c r="K579" s="144">
        <f>SUM('เลย '!AM123)</f>
        <v>253042.77999999994</v>
      </c>
      <c r="L579" s="145">
        <f>'เลย '!AN123</f>
        <v>1446952.93</v>
      </c>
      <c r="M579" s="145">
        <f>'เลย '!AO123</f>
        <v>1519341.42</v>
      </c>
      <c r="N579" s="141"/>
      <c r="O579" s="141"/>
      <c r="P579" s="141"/>
      <c r="Q579" s="133">
        <f t="shared" si="59"/>
        <v>-72388.489999999991</v>
      </c>
      <c r="R579" s="134">
        <f t="shared" si="60"/>
        <v>614.15659168081493</v>
      </c>
    </row>
    <row r="580" spans="1:18" x14ac:dyDescent="0.35">
      <c r="A580" s="140">
        <v>8</v>
      </c>
      <c r="B580" s="141" t="s">
        <v>60</v>
      </c>
      <c r="C580" s="141" t="s">
        <v>414</v>
      </c>
      <c r="D580" s="141" t="s">
        <v>144</v>
      </c>
      <c r="E580" s="141" t="s">
        <v>415</v>
      </c>
      <c r="F580" s="141" t="s">
        <v>180</v>
      </c>
      <c r="G580" s="141" t="s">
        <v>809</v>
      </c>
      <c r="H580" s="142">
        <v>3094</v>
      </c>
      <c r="I580" s="140">
        <v>3</v>
      </c>
      <c r="J580" s="143">
        <f>'เลย '!F124</f>
        <v>611182.19999999995</v>
      </c>
      <c r="K580" s="144">
        <f>SUM('เลย '!AM124)</f>
        <v>633258.02999999991</v>
      </c>
      <c r="L580" s="145">
        <f>'เลย '!AN124</f>
        <v>1797102.6400000001</v>
      </c>
      <c r="M580" s="145">
        <f>'เลย '!AO124</f>
        <v>1634470.3800000001</v>
      </c>
      <c r="N580" s="141"/>
      <c r="O580" s="141"/>
      <c r="P580" s="141"/>
      <c r="Q580" s="133">
        <f t="shared" si="59"/>
        <v>162632.26</v>
      </c>
      <c r="R580" s="134">
        <f t="shared" si="60"/>
        <v>580.83472527472532</v>
      </c>
    </row>
    <row r="581" spans="1:18" x14ac:dyDescent="0.35">
      <c r="A581" s="140">
        <v>9</v>
      </c>
      <c r="B581" s="141" t="s">
        <v>60</v>
      </c>
      <c r="C581" s="141" t="s">
        <v>414</v>
      </c>
      <c r="D581" s="141" t="s">
        <v>144</v>
      </c>
      <c r="E581" s="141" t="s">
        <v>415</v>
      </c>
      <c r="F581" s="141" t="s">
        <v>180</v>
      </c>
      <c r="G581" s="141" t="s">
        <v>810</v>
      </c>
      <c r="H581" s="142">
        <v>2499</v>
      </c>
      <c r="I581" s="140">
        <v>2</v>
      </c>
      <c r="J581" s="143">
        <f>'เลย '!F125</f>
        <v>334465.42</v>
      </c>
      <c r="K581" s="144">
        <f>SUM('เลย '!AM125)</f>
        <v>339846.29</v>
      </c>
      <c r="L581" s="145">
        <f>'เลย '!AN125</f>
        <v>1507608.15</v>
      </c>
      <c r="M581" s="145">
        <f>'เลย '!AO125</f>
        <v>1416496.08</v>
      </c>
      <c r="N581" s="141"/>
      <c r="O581" s="141"/>
      <c r="P581" s="141"/>
      <c r="Q581" s="133">
        <f t="shared" si="59"/>
        <v>91112.069999999832</v>
      </c>
      <c r="R581" s="134">
        <f t="shared" si="60"/>
        <v>603.28457382953172</v>
      </c>
    </row>
    <row r="582" spans="1:18" s="152" customFormat="1" x14ac:dyDescent="0.35">
      <c r="A582" s="146">
        <v>13</v>
      </c>
      <c r="B582" s="147" t="s">
        <v>60</v>
      </c>
      <c r="C582" s="147"/>
      <c r="D582" s="147"/>
      <c r="E582" s="147" t="s">
        <v>77</v>
      </c>
      <c r="F582" s="147"/>
      <c r="G582" s="147" t="s">
        <v>417</v>
      </c>
      <c r="H582" s="153">
        <f>SUM(H573:H581)</f>
        <v>24165</v>
      </c>
      <c r="I582" s="146"/>
      <c r="J582" s="149">
        <f>SUM(J573:J581)</f>
        <v>4331059.4700000007</v>
      </c>
      <c r="K582" s="149">
        <f t="shared" ref="K582:M582" si="67">SUM(K573:K581)</f>
        <v>4023095.51</v>
      </c>
      <c r="L582" s="149">
        <f t="shared" si="67"/>
        <v>12740054.930000002</v>
      </c>
      <c r="M582" s="149">
        <f t="shared" si="67"/>
        <v>11710487.59</v>
      </c>
      <c r="N582" s="147">
        <v>8</v>
      </c>
      <c r="O582" s="147">
        <v>8</v>
      </c>
      <c r="P582" s="147">
        <f>N582-O582</f>
        <v>0</v>
      </c>
      <c r="Q582" s="150">
        <f t="shared" si="59"/>
        <v>1029567.3400000017</v>
      </c>
      <c r="R582" s="151">
        <f>L582/H582</f>
        <v>527.21104614111323</v>
      </c>
    </row>
    <row r="583" spans="1:18" x14ac:dyDescent="0.35">
      <c r="A583" s="140">
        <v>1</v>
      </c>
      <c r="B583" s="141" t="s">
        <v>60</v>
      </c>
      <c r="C583" s="141" t="s">
        <v>418</v>
      </c>
      <c r="D583" s="141" t="s">
        <v>147</v>
      </c>
      <c r="E583" s="141" t="s">
        <v>419</v>
      </c>
      <c r="F583" s="141" t="s">
        <v>210</v>
      </c>
      <c r="G583" s="141" t="s">
        <v>420</v>
      </c>
      <c r="H583" s="142"/>
      <c r="I583" s="140"/>
      <c r="J583" s="143"/>
      <c r="K583" s="144"/>
      <c r="L583" s="145"/>
      <c r="M583" s="145"/>
      <c r="N583" s="141"/>
      <c r="O583" s="141"/>
      <c r="P583" s="141"/>
    </row>
    <row r="584" spans="1:18" x14ac:dyDescent="0.35">
      <c r="A584" s="140">
        <v>2</v>
      </c>
      <c r="B584" s="141" t="s">
        <v>60</v>
      </c>
      <c r="C584" s="141" t="s">
        <v>418</v>
      </c>
      <c r="D584" s="141" t="s">
        <v>147</v>
      </c>
      <c r="E584" s="141" t="s">
        <v>419</v>
      </c>
      <c r="F584" s="141" t="s">
        <v>180</v>
      </c>
      <c r="G584" s="141" t="s">
        <v>811</v>
      </c>
      <c r="H584" s="142">
        <v>5132</v>
      </c>
      <c r="I584" s="140">
        <v>4</v>
      </c>
      <c r="J584" s="143">
        <f>'เลย '!F126</f>
        <v>647645.29</v>
      </c>
      <c r="K584" s="144">
        <f>SUM('เลย '!AM126)</f>
        <v>544277.94000000006</v>
      </c>
      <c r="L584" s="145">
        <f>'เลย '!AN126</f>
        <v>2835705.1399999997</v>
      </c>
      <c r="M584" s="145">
        <f>'เลย '!AO126</f>
        <v>2533293.3199999998</v>
      </c>
      <c r="N584" s="141"/>
      <c r="O584" s="141"/>
      <c r="P584" s="141"/>
      <c r="Q584" s="133">
        <f t="shared" ref="Q584:Q646" si="68">L584-M584</f>
        <v>302411.81999999983</v>
      </c>
      <c r="R584" s="134">
        <f t="shared" ref="R584:R646" si="69">L584/H584</f>
        <v>552.55361262665622</v>
      </c>
    </row>
    <row r="585" spans="1:18" x14ac:dyDescent="0.35">
      <c r="A585" s="140">
        <v>3</v>
      </c>
      <c r="B585" s="141" t="s">
        <v>60</v>
      </c>
      <c r="C585" s="141" t="s">
        <v>418</v>
      </c>
      <c r="D585" s="141" t="s">
        <v>147</v>
      </c>
      <c r="E585" s="141" t="s">
        <v>419</v>
      </c>
      <c r="F585" s="141" t="s">
        <v>180</v>
      </c>
      <c r="G585" s="141" t="s">
        <v>812</v>
      </c>
      <c r="H585" s="142">
        <v>2779</v>
      </c>
      <c r="I585" s="140">
        <v>2</v>
      </c>
      <c r="J585" s="143">
        <f>'เลย '!F127</f>
        <v>624198.49</v>
      </c>
      <c r="K585" s="144">
        <f>SUM('เลย '!AM127)</f>
        <v>604045.59</v>
      </c>
      <c r="L585" s="145">
        <f>'เลย '!AN127</f>
        <v>2274457.4000000004</v>
      </c>
      <c r="M585" s="145">
        <f>'เลย '!AO127</f>
        <v>1693509.9200000002</v>
      </c>
      <c r="N585" s="141"/>
      <c r="O585" s="141"/>
      <c r="P585" s="141"/>
      <c r="Q585" s="133">
        <f t="shared" si="68"/>
        <v>580947.48000000021</v>
      </c>
      <c r="R585" s="134">
        <f t="shared" si="69"/>
        <v>818.44454839870468</v>
      </c>
    </row>
    <row r="586" spans="1:18" x14ac:dyDescent="0.35">
      <c r="A586" s="140">
        <v>4</v>
      </c>
      <c r="B586" s="141" t="s">
        <v>60</v>
      </c>
      <c r="C586" s="141" t="s">
        <v>418</v>
      </c>
      <c r="D586" s="141" t="s">
        <v>147</v>
      </c>
      <c r="E586" s="141" t="s">
        <v>419</v>
      </c>
      <c r="F586" s="141" t="s">
        <v>180</v>
      </c>
      <c r="G586" s="141" t="s">
        <v>813</v>
      </c>
      <c r="H586" s="142">
        <v>5936</v>
      </c>
      <c r="I586" s="140">
        <v>4</v>
      </c>
      <c r="J586" s="143">
        <f>'เลย '!F128</f>
        <v>663458.14</v>
      </c>
      <c r="K586" s="144">
        <f>SUM('เลย '!AM128)</f>
        <v>476357.52000000008</v>
      </c>
      <c r="L586" s="145">
        <f>'เลย '!AN128</f>
        <v>3128244.75</v>
      </c>
      <c r="M586" s="145">
        <f>'เลย '!AO128</f>
        <v>2526829.0299999998</v>
      </c>
      <c r="N586" s="141"/>
      <c r="O586" s="141"/>
      <c r="P586" s="141"/>
      <c r="Q586" s="133">
        <f t="shared" si="68"/>
        <v>601415.7200000002</v>
      </c>
      <c r="R586" s="134">
        <f t="shared" si="69"/>
        <v>526.99540936657684</v>
      </c>
    </row>
    <row r="587" spans="1:18" x14ac:dyDescent="0.35">
      <c r="A587" s="140">
        <v>5</v>
      </c>
      <c r="B587" s="141" t="s">
        <v>60</v>
      </c>
      <c r="C587" s="141" t="s">
        <v>418</v>
      </c>
      <c r="D587" s="141" t="s">
        <v>147</v>
      </c>
      <c r="E587" s="141" t="s">
        <v>419</v>
      </c>
      <c r="F587" s="141" t="s">
        <v>180</v>
      </c>
      <c r="G587" s="141" t="s">
        <v>814</v>
      </c>
      <c r="H587" s="142">
        <v>2905</v>
      </c>
      <c r="I587" s="140">
        <v>2</v>
      </c>
      <c r="J587" s="143">
        <f>'เลย '!F129</f>
        <v>556485.31999999995</v>
      </c>
      <c r="K587" s="144">
        <f>SUM('เลย '!AM129)</f>
        <v>509615.52999999997</v>
      </c>
      <c r="L587" s="145">
        <f>'เลย '!AN129</f>
        <v>1632509.63</v>
      </c>
      <c r="M587" s="145">
        <f>'เลย '!AO129</f>
        <v>1289185.2599999998</v>
      </c>
      <c r="N587" s="141"/>
      <c r="O587" s="141"/>
      <c r="P587" s="141"/>
      <c r="Q587" s="133">
        <f t="shared" si="68"/>
        <v>343324.37000000011</v>
      </c>
      <c r="R587" s="134">
        <f t="shared" si="69"/>
        <v>561.96544922547332</v>
      </c>
    </row>
    <row r="588" spans="1:18" x14ac:dyDescent="0.35">
      <c r="A588" s="140">
        <v>6</v>
      </c>
      <c r="B588" s="141" t="s">
        <v>60</v>
      </c>
      <c r="C588" s="141" t="s">
        <v>418</v>
      </c>
      <c r="D588" s="141" t="s">
        <v>147</v>
      </c>
      <c r="E588" s="141" t="s">
        <v>419</v>
      </c>
      <c r="F588" s="141" t="s">
        <v>180</v>
      </c>
      <c r="G588" s="141" t="s">
        <v>815</v>
      </c>
      <c r="H588" s="142">
        <v>2680</v>
      </c>
      <c r="I588" s="140">
        <v>2</v>
      </c>
      <c r="J588" s="143">
        <f>'เลย '!F130</f>
        <v>347442.45</v>
      </c>
      <c r="K588" s="144">
        <f>SUM('เลย '!AM130)</f>
        <v>246316.21999999997</v>
      </c>
      <c r="L588" s="145">
        <f>'เลย '!AN130</f>
        <v>1315564.74</v>
      </c>
      <c r="M588" s="145">
        <f>'เลย '!AO130</f>
        <v>1328983.7999999998</v>
      </c>
      <c r="N588" s="141"/>
      <c r="O588" s="141"/>
      <c r="P588" s="141"/>
      <c r="Q588" s="133">
        <f t="shared" si="68"/>
        <v>-13419.059999999823</v>
      </c>
      <c r="R588" s="134">
        <f t="shared" si="69"/>
        <v>490.88236567164176</v>
      </c>
    </row>
    <row r="589" spans="1:18" s="152" customFormat="1" x14ac:dyDescent="0.35">
      <c r="A589" s="146">
        <v>14</v>
      </c>
      <c r="B589" s="147" t="s">
        <v>60</v>
      </c>
      <c r="C589" s="147"/>
      <c r="D589" s="147"/>
      <c r="E589" s="147" t="s">
        <v>77</v>
      </c>
      <c r="F589" s="147"/>
      <c r="G589" s="147" t="s">
        <v>421</v>
      </c>
      <c r="H589" s="153">
        <f>SUM(H583:H588)</f>
        <v>19432</v>
      </c>
      <c r="I589" s="146"/>
      <c r="J589" s="149">
        <f>SUM(J583:J588)</f>
        <v>2839229.69</v>
      </c>
      <c r="K589" s="149">
        <f t="shared" ref="K589:M589" si="70">SUM(K583:K588)</f>
        <v>2380612.7999999998</v>
      </c>
      <c r="L589" s="149">
        <f t="shared" si="70"/>
        <v>11186481.66</v>
      </c>
      <c r="M589" s="149">
        <f t="shared" si="70"/>
        <v>9371801.3299999982</v>
      </c>
      <c r="N589" s="147">
        <v>5</v>
      </c>
      <c r="O589" s="147">
        <v>5</v>
      </c>
      <c r="P589" s="147">
        <f>N589-O589</f>
        <v>0</v>
      </c>
      <c r="Q589" s="150">
        <f t="shared" si="68"/>
        <v>1814680.3300000019</v>
      </c>
      <c r="R589" s="151">
        <f t="shared" si="69"/>
        <v>575.67320193495266</v>
      </c>
    </row>
    <row r="590" spans="1:18" s="152" customFormat="1" ht="21.75" thickBot="1" x14ac:dyDescent="0.4">
      <c r="A590" s="161"/>
      <c r="B590" s="162" t="s">
        <v>60</v>
      </c>
      <c r="C590" s="162" t="s">
        <v>60</v>
      </c>
      <c r="D590" s="162" t="s">
        <v>60</v>
      </c>
      <c r="E590" s="162" t="s">
        <v>60</v>
      </c>
      <c r="F590" s="162"/>
      <c r="G590" s="162" t="s">
        <v>422</v>
      </c>
      <c r="H590" s="163">
        <f>H455+H462+H478+H490+H505+H512+H520+H531+H550+H557+H564+H572+H582+H589</f>
        <v>406899</v>
      </c>
      <c r="I590" s="161"/>
      <c r="J590" s="164">
        <f>J455+J462+J478+J490+J505+J512+J520+J531+J550+J557+J564+J572+J582+J589</f>
        <v>70902161.270000011</v>
      </c>
      <c r="K590" s="165">
        <f>K455+K462+K478+K490+K505+K512+K520+K531+K550+K557+K564+K572+K582+K589</f>
        <v>75632235.159999996</v>
      </c>
      <c r="L590" s="164">
        <f t="shared" ref="L590:M590" si="71">L455+L462+L478+L490+L505+L512+L520+L531+L550+L557+L564+L572+L582+L589</f>
        <v>232805012.30000001</v>
      </c>
      <c r="M590" s="164">
        <f t="shared" si="71"/>
        <v>203244064.25</v>
      </c>
      <c r="N590" s="162">
        <f>N455+N462+N478+N490+N505+N512+N520+N531+N550+N557+N564+N572+N582+N589</f>
        <v>127</v>
      </c>
      <c r="O590" s="162">
        <f>O455+O462+O478+O490+O505+O512+O520+O531+O550+O557+O564+O572+O582+O589</f>
        <v>127</v>
      </c>
      <c r="P590" s="162">
        <f>N590-O590</f>
        <v>0</v>
      </c>
      <c r="Q590" s="150">
        <f t="shared" si="68"/>
        <v>29560948.050000012</v>
      </c>
      <c r="R590" s="151">
        <f t="shared" si="69"/>
        <v>572.14446902056784</v>
      </c>
    </row>
    <row r="591" spans="1:18" ht="22.5" thickTop="1" thickBot="1" x14ac:dyDescent="0.4">
      <c r="A591" s="166"/>
      <c r="B591" s="167"/>
      <c r="C591" s="167"/>
      <c r="D591" s="167"/>
      <c r="E591" s="311" t="s">
        <v>423</v>
      </c>
      <c r="F591" s="312"/>
      <c r="G591" s="313"/>
      <c r="H591" s="168"/>
      <c r="I591" s="166"/>
      <c r="J591" s="169">
        <f>J590/O590</f>
        <v>558284.73440944892</v>
      </c>
      <c r="K591" s="170">
        <f>K590/O590</f>
        <v>595529.41070866142</v>
      </c>
      <c r="L591" s="169">
        <f>L590/O590</f>
        <v>1833110.3330708663</v>
      </c>
      <c r="M591" s="169">
        <f>M590/O590</f>
        <v>1600346.9625984251</v>
      </c>
      <c r="N591" s="218"/>
      <c r="O591" s="218"/>
      <c r="P591" s="218"/>
      <c r="Q591" s="133">
        <f t="shared" si="68"/>
        <v>232763.37047244119</v>
      </c>
    </row>
    <row r="592" spans="1:18" ht="21.75" thickTop="1" x14ac:dyDescent="0.35">
      <c r="A592" s="171">
        <v>1</v>
      </c>
      <c r="B592" s="172" t="s">
        <v>62</v>
      </c>
      <c r="C592" s="172" t="s">
        <v>424</v>
      </c>
      <c r="D592" s="172" t="s">
        <v>425</v>
      </c>
      <c r="E592" s="172" t="s">
        <v>426</v>
      </c>
      <c r="F592" s="172" t="s">
        <v>177</v>
      </c>
      <c r="G592" s="172" t="s">
        <v>427</v>
      </c>
      <c r="H592" s="173"/>
      <c r="I592" s="171"/>
      <c r="J592" s="174"/>
      <c r="K592" s="175"/>
      <c r="L592" s="176"/>
      <c r="M592" s="176"/>
      <c r="N592" s="172"/>
      <c r="O592" s="172"/>
      <c r="P592" s="172"/>
    </row>
    <row r="593" spans="1:18" x14ac:dyDescent="0.35">
      <c r="A593" s="140">
        <v>2</v>
      </c>
      <c r="B593" s="141" t="s">
        <v>62</v>
      </c>
      <c r="C593" s="141" t="s">
        <v>424</v>
      </c>
      <c r="D593" s="141" t="s">
        <v>425</v>
      </c>
      <c r="E593" s="141" t="s">
        <v>426</v>
      </c>
      <c r="F593" s="141" t="s">
        <v>180</v>
      </c>
      <c r="G593" s="141" t="s">
        <v>1028</v>
      </c>
      <c r="H593" s="142">
        <v>4017</v>
      </c>
      <c r="I593" s="140">
        <v>3</v>
      </c>
      <c r="J593" s="143">
        <f>หนองคาย!F12</f>
        <v>296334.42</v>
      </c>
      <c r="K593" s="144">
        <f>หนองคาย!AJ12</f>
        <v>317606.55</v>
      </c>
      <c r="L593" s="145">
        <f>หนองคาย!AK12</f>
        <v>2870382.48</v>
      </c>
      <c r="M593" s="145">
        <f>หนองคาย!AL12</f>
        <v>2700279.68</v>
      </c>
      <c r="N593" s="141"/>
      <c r="O593" s="141"/>
      <c r="P593" s="141"/>
      <c r="Q593" s="133">
        <f t="shared" si="68"/>
        <v>170102.79999999981</v>
      </c>
      <c r="R593" s="134">
        <f t="shared" si="69"/>
        <v>714.55874533233759</v>
      </c>
    </row>
    <row r="594" spans="1:18" x14ac:dyDescent="0.35">
      <c r="A594" s="140">
        <v>3</v>
      </c>
      <c r="B594" s="141" t="s">
        <v>62</v>
      </c>
      <c r="C594" s="141" t="s">
        <v>424</v>
      </c>
      <c r="D594" s="141" t="s">
        <v>425</v>
      </c>
      <c r="E594" s="141" t="s">
        <v>426</v>
      </c>
      <c r="F594" s="141" t="s">
        <v>180</v>
      </c>
      <c r="G594" s="141" t="s">
        <v>1029</v>
      </c>
      <c r="H594" s="142">
        <v>4254</v>
      </c>
      <c r="I594" s="140">
        <v>3</v>
      </c>
      <c r="J594" s="143">
        <f>หนองคาย!F13</f>
        <v>138564.49</v>
      </c>
      <c r="K594" s="144">
        <f>หนองคาย!AJ13</f>
        <v>339103.98</v>
      </c>
      <c r="L594" s="145">
        <f>หนองคาย!AK13</f>
        <v>2371865.7399999998</v>
      </c>
      <c r="M594" s="145">
        <f>หนองคาย!AL13</f>
        <v>2259130.1599999997</v>
      </c>
      <c r="N594" s="141"/>
      <c r="O594" s="141"/>
      <c r="P594" s="141"/>
      <c r="Q594" s="133">
        <f t="shared" si="68"/>
        <v>112735.58000000007</v>
      </c>
      <c r="R594" s="134">
        <f t="shared" si="69"/>
        <v>557.56129290079923</v>
      </c>
    </row>
    <row r="595" spans="1:18" x14ac:dyDescent="0.35">
      <c r="A595" s="140">
        <v>4</v>
      </c>
      <c r="B595" s="141" t="s">
        <v>62</v>
      </c>
      <c r="C595" s="141" t="s">
        <v>424</v>
      </c>
      <c r="D595" s="141" t="s">
        <v>425</v>
      </c>
      <c r="E595" s="141" t="s">
        <v>426</v>
      </c>
      <c r="F595" s="141" t="s">
        <v>180</v>
      </c>
      <c r="G595" s="141" t="s">
        <v>1030</v>
      </c>
      <c r="H595" s="142">
        <v>2828</v>
      </c>
      <c r="I595" s="140">
        <v>2</v>
      </c>
      <c r="J595" s="143">
        <f>หนองคาย!F14</f>
        <v>113965.73</v>
      </c>
      <c r="K595" s="144">
        <f>หนองคาย!AJ14</f>
        <v>405688.26999999996</v>
      </c>
      <c r="L595" s="145">
        <f>หนองคาย!AK14</f>
        <v>1731324.29</v>
      </c>
      <c r="M595" s="145">
        <f>หนองคาย!AL14</f>
        <v>1771968.2999999998</v>
      </c>
      <c r="N595" s="141"/>
      <c r="O595" s="141"/>
      <c r="P595" s="141"/>
      <c r="Q595" s="133">
        <f t="shared" si="68"/>
        <v>-40644.009999999776</v>
      </c>
      <c r="R595" s="134">
        <f t="shared" si="69"/>
        <v>612.20802333804806</v>
      </c>
    </row>
    <row r="596" spans="1:18" x14ac:dyDescent="0.35">
      <c r="A596" s="140">
        <v>5</v>
      </c>
      <c r="B596" s="141" t="s">
        <v>62</v>
      </c>
      <c r="C596" s="141" t="s">
        <v>424</v>
      </c>
      <c r="D596" s="141" t="s">
        <v>425</v>
      </c>
      <c r="E596" s="141" t="s">
        <v>426</v>
      </c>
      <c r="F596" s="141" t="s">
        <v>180</v>
      </c>
      <c r="G596" s="141" t="s">
        <v>1031</v>
      </c>
      <c r="H596" s="142">
        <v>4184</v>
      </c>
      <c r="I596" s="140">
        <v>3</v>
      </c>
      <c r="J596" s="143">
        <f>หนองคาย!F15</f>
        <v>231309.83</v>
      </c>
      <c r="K596" s="144">
        <f>หนองคาย!AJ15</f>
        <v>319576.65000000002</v>
      </c>
      <c r="L596" s="145">
        <f>หนองคาย!AK15</f>
        <v>2940177.59</v>
      </c>
      <c r="M596" s="145">
        <f>หนองคาย!AL15</f>
        <v>2855443.48</v>
      </c>
      <c r="N596" s="141"/>
      <c r="O596" s="141"/>
      <c r="P596" s="141"/>
      <c r="Q596" s="133">
        <f t="shared" si="68"/>
        <v>84734.10999999987</v>
      </c>
      <c r="R596" s="134">
        <f t="shared" si="69"/>
        <v>702.71930927342248</v>
      </c>
    </row>
    <row r="597" spans="1:18" x14ac:dyDescent="0.35">
      <c r="A597" s="140">
        <v>6</v>
      </c>
      <c r="B597" s="141" t="s">
        <v>62</v>
      </c>
      <c r="C597" s="141" t="s">
        <v>424</v>
      </c>
      <c r="D597" s="141" t="s">
        <v>425</v>
      </c>
      <c r="E597" s="141" t="s">
        <v>426</v>
      </c>
      <c r="F597" s="141" t="s">
        <v>180</v>
      </c>
      <c r="G597" s="141" t="s">
        <v>1032</v>
      </c>
      <c r="H597" s="142">
        <v>7069</v>
      </c>
      <c r="I597" s="140">
        <v>5</v>
      </c>
      <c r="J597" s="143">
        <f>หนองคาย!F16</f>
        <v>276669.21999999997</v>
      </c>
      <c r="K597" s="144">
        <f>หนองคาย!AJ16</f>
        <v>436666.74</v>
      </c>
      <c r="L597" s="145">
        <f>หนองคาย!AK16</f>
        <v>3219450.89</v>
      </c>
      <c r="M597" s="145">
        <f>หนองคาย!AL16</f>
        <v>3003255.2199999997</v>
      </c>
      <c r="N597" s="141"/>
      <c r="O597" s="141"/>
      <c r="P597" s="141"/>
      <c r="Q597" s="133">
        <f t="shared" si="68"/>
        <v>216195.67000000039</v>
      </c>
      <c r="R597" s="134">
        <f t="shared" si="69"/>
        <v>455.43229452539259</v>
      </c>
    </row>
    <row r="598" spans="1:18" x14ac:dyDescent="0.35">
      <c r="A598" s="140">
        <v>7</v>
      </c>
      <c r="B598" s="141" t="s">
        <v>62</v>
      </c>
      <c r="C598" s="141" t="s">
        <v>424</v>
      </c>
      <c r="D598" s="141" t="s">
        <v>425</v>
      </c>
      <c r="E598" s="141" t="s">
        <v>426</v>
      </c>
      <c r="F598" s="141" t="s">
        <v>180</v>
      </c>
      <c r="G598" s="141" t="s">
        <v>1033</v>
      </c>
      <c r="H598" s="142">
        <v>6198</v>
      </c>
      <c r="I598" s="140">
        <v>5</v>
      </c>
      <c r="J598" s="143">
        <f>หนองคาย!F17</f>
        <v>791991.47</v>
      </c>
      <c r="K598" s="144">
        <f>หนองคาย!AJ17</f>
        <v>766621.98</v>
      </c>
      <c r="L598" s="145">
        <f>หนองคาย!AK17</f>
        <v>2418286.88</v>
      </c>
      <c r="M598" s="145">
        <f>หนองคาย!AL17</f>
        <v>2204492.4700000002</v>
      </c>
      <c r="N598" s="141"/>
      <c r="O598" s="141"/>
      <c r="P598" s="141"/>
      <c r="Q598" s="133">
        <f t="shared" si="68"/>
        <v>213794.40999999968</v>
      </c>
      <c r="R598" s="134">
        <f t="shared" si="69"/>
        <v>390.17213294611162</v>
      </c>
    </row>
    <row r="599" spans="1:18" x14ac:dyDescent="0.35">
      <c r="A599" s="140">
        <v>8</v>
      </c>
      <c r="B599" s="141" t="s">
        <v>62</v>
      </c>
      <c r="C599" s="141" t="s">
        <v>424</v>
      </c>
      <c r="D599" s="141" t="s">
        <v>425</v>
      </c>
      <c r="E599" s="141" t="s">
        <v>426</v>
      </c>
      <c r="F599" s="141" t="s">
        <v>180</v>
      </c>
      <c r="G599" s="141" t="s">
        <v>1034</v>
      </c>
      <c r="H599" s="142">
        <v>2120</v>
      </c>
      <c r="I599" s="140">
        <v>2</v>
      </c>
      <c r="J599" s="143">
        <f>หนองคาย!F18</f>
        <v>253448.53</v>
      </c>
      <c r="K599" s="144">
        <f>หนองคาย!AJ18</f>
        <v>270983.69</v>
      </c>
      <c r="L599" s="145">
        <f>หนองคาย!AK18</f>
        <v>5208458.5999999996</v>
      </c>
      <c r="M599" s="145">
        <f>หนองคาย!AL18</f>
        <v>2311232.16</v>
      </c>
      <c r="N599" s="141"/>
      <c r="O599" s="141"/>
      <c r="P599" s="141"/>
      <c r="Q599" s="133">
        <f t="shared" si="68"/>
        <v>2897226.4399999995</v>
      </c>
      <c r="R599" s="134">
        <f t="shared" si="69"/>
        <v>2456.8200943396223</v>
      </c>
    </row>
    <row r="600" spans="1:18" x14ac:dyDescent="0.35">
      <c r="A600" s="140">
        <v>9</v>
      </c>
      <c r="B600" s="141" t="s">
        <v>62</v>
      </c>
      <c r="C600" s="141" t="s">
        <v>424</v>
      </c>
      <c r="D600" s="141" t="s">
        <v>425</v>
      </c>
      <c r="E600" s="141" t="s">
        <v>426</v>
      </c>
      <c r="F600" s="141" t="s">
        <v>180</v>
      </c>
      <c r="G600" s="141" t="s">
        <v>1035</v>
      </c>
      <c r="H600" s="142">
        <v>808</v>
      </c>
      <c r="I600" s="140">
        <v>1</v>
      </c>
      <c r="J600" s="143">
        <f>หนองคาย!F19</f>
        <v>95206.76</v>
      </c>
      <c r="K600" s="144">
        <f>หนองคาย!AJ19</f>
        <v>150975</v>
      </c>
      <c r="L600" s="145">
        <f>หนองคาย!AK19</f>
        <v>1559798.52</v>
      </c>
      <c r="M600" s="145">
        <f>หนองคาย!AL19</f>
        <v>1415061.17</v>
      </c>
      <c r="N600" s="141"/>
      <c r="O600" s="141"/>
      <c r="P600" s="141"/>
      <c r="Q600" s="133">
        <f t="shared" si="68"/>
        <v>144737.35000000009</v>
      </c>
      <c r="R600" s="134">
        <f t="shared" si="69"/>
        <v>1930.4437128712871</v>
      </c>
    </row>
    <row r="601" spans="1:18" x14ac:dyDescent="0.35">
      <c r="A601" s="140">
        <v>10</v>
      </c>
      <c r="B601" s="141" t="s">
        <v>62</v>
      </c>
      <c r="C601" s="141" t="s">
        <v>424</v>
      </c>
      <c r="D601" s="141" t="s">
        <v>425</v>
      </c>
      <c r="E601" s="141" t="s">
        <v>426</v>
      </c>
      <c r="F601" s="141" t="s">
        <v>180</v>
      </c>
      <c r="G601" s="141" t="s">
        <v>1036</v>
      </c>
      <c r="H601" s="142">
        <v>5257</v>
      </c>
      <c r="I601" s="140">
        <v>4</v>
      </c>
      <c r="J601" s="143">
        <f>หนองคาย!F20</f>
        <v>361968.7</v>
      </c>
      <c r="K601" s="144">
        <f>หนองคาย!AJ20</f>
        <v>515358.14</v>
      </c>
      <c r="L601" s="145">
        <f>หนองคาย!AK20</f>
        <v>2639130.2599999998</v>
      </c>
      <c r="M601" s="145">
        <f>หนองคาย!AL20</f>
        <v>2319637.7200000002</v>
      </c>
      <c r="N601" s="141"/>
      <c r="O601" s="141"/>
      <c r="P601" s="141"/>
      <c r="Q601" s="133">
        <f t="shared" si="68"/>
        <v>319492.53999999957</v>
      </c>
      <c r="R601" s="134">
        <f t="shared" si="69"/>
        <v>502.02211527487157</v>
      </c>
    </row>
    <row r="602" spans="1:18" x14ac:dyDescent="0.35">
      <c r="A602" s="140">
        <v>11</v>
      </c>
      <c r="B602" s="141" t="s">
        <v>62</v>
      </c>
      <c r="C602" s="141" t="s">
        <v>424</v>
      </c>
      <c r="D602" s="141" t="s">
        <v>425</v>
      </c>
      <c r="E602" s="141" t="s">
        <v>426</v>
      </c>
      <c r="F602" s="141" t="s">
        <v>180</v>
      </c>
      <c r="G602" s="141" t="s">
        <v>1037</v>
      </c>
      <c r="H602" s="142">
        <v>5547</v>
      </c>
      <c r="I602" s="140">
        <v>4</v>
      </c>
      <c r="J602" s="143">
        <f>หนองคาย!F21</f>
        <v>305428.82</v>
      </c>
      <c r="K602" s="144">
        <f>หนองคาย!AJ21</f>
        <v>467676.21</v>
      </c>
      <c r="L602" s="145">
        <f>หนองคาย!AK21</f>
        <v>5135768.1400000006</v>
      </c>
      <c r="M602" s="145">
        <f>หนองคาย!AL21</f>
        <v>3152749.0700000003</v>
      </c>
      <c r="N602" s="141"/>
      <c r="O602" s="141"/>
      <c r="P602" s="141"/>
      <c r="Q602" s="133">
        <f t="shared" si="68"/>
        <v>1983019.0700000003</v>
      </c>
      <c r="R602" s="134">
        <f t="shared" si="69"/>
        <v>925.86409590769802</v>
      </c>
    </row>
    <row r="603" spans="1:18" x14ac:dyDescent="0.35">
      <c r="A603" s="140">
        <v>12</v>
      </c>
      <c r="B603" s="141" t="s">
        <v>62</v>
      </c>
      <c r="C603" s="141" t="s">
        <v>424</v>
      </c>
      <c r="D603" s="141" t="s">
        <v>425</v>
      </c>
      <c r="E603" s="141" t="s">
        <v>426</v>
      </c>
      <c r="F603" s="141" t="s">
        <v>180</v>
      </c>
      <c r="G603" s="141" t="s">
        <v>1038</v>
      </c>
      <c r="H603" s="142">
        <v>4817</v>
      </c>
      <c r="I603" s="140">
        <v>4</v>
      </c>
      <c r="J603" s="143">
        <f>หนองคาย!F22</f>
        <v>692184.28</v>
      </c>
      <c r="K603" s="144">
        <f>หนองคาย!AJ22</f>
        <v>719086.04</v>
      </c>
      <c r="L603" s="145">
        <f>หนองคาย!AK22</f>
        <v>2446950.86</v>
      </c>
      <c r="M603" s="145">
        <f>หนองคาย!AL22</f>
        <v>2469536.52</v>
      </c>
      <c r="N603" s="141"/>
      <c r="O603" s="141"/>
      <c r="P603" s="141"/>
      <c r="Q603" s="133">
        <f t="shared" si="68"/>
        <v>-22585.660000000149</v>
      </c>
      <c r="R603" s="134">
        <f t="shared" si="69"/>
        <v>507.98232509860907</v>
      </c>
    </row>
    <row r="604" spans="1:18" x14ac:dyDescent="0.35">
      <c r="A604" s="140">
        <v>13</v>
      </c>
      <c r="B604" s="141" t="s">
        <v>62</v>
      </c>
      <c r="C604" s="141" t="s">
        <v>424</v>
      </c>
      <c r="D604" s="141" t="s">
        <v>425</v>
      </c>
      <c r="E604" s="141" t="s">
        <v>426</v>
      </c>
      <c r="F604" s="141" t="s">
        <v>180</v>
      </c>
      <c r="G604" s="141" t="s">
        <v>1039</v>
      </c>
      <c r="H604" s="142">
        <v>4661</v>
      </c>
      <c r="I604" s="140">
        <v>4</v>
      </c>
      <c r="J604" s="143">
        <f>หนองคาย!F23</f>
        <v>138197.81</v>
      </c>
      <c r="K604" s="144">
        <f>หนองคาย!AJ23</f>
        <v>386404.68</v>
      </c>
      <c r="L604" s="145">
        <f>หนองคาย!AK23</f>
        <v>3187666.96</v>
      </c>
      <c r="M604" s="145">
        <f>หนองคาย!AL23</f>
        <v>2456383.62</v>
      </c>
      <c r="N604" s="141"/>
      <c r="O604" s="141"/>
      <c r="P604" s="141"/>
      <c r="Q604" s="133">
        <f t="shared" si="68"/>
        <v>731283.33999999985</v>
      </c>
      <c r="R604" s="134">
        <f t="shared" si="69"/>
        <v>683.90194378888646</v>
      </c>
    </row>
    <row r="605" spans="1:18" x14ac:dyDescent="0.35">
      <c r="A605" s="140">
        <v>14</v>
      </c>
      <c r="B605" s="141" t="s">
        <v>62</v>
      </c>
      <c r="C605" s="141" t="s">
        <v>424</v>
      </c>
      <c r="D605" s="141" t="s">
        <v>425</v>
      </c>
      <c r="E605" s="141" t="s">
        <v>426</v>
      </c>
      <c r="F605" s="141" t="s">
        <v>180</v>
      </c>
      <c r="G605" s="141" t="s">
        <v>1040</v>
      </c>
      <c r="H605" s="142">
        <v>7585</v>
      </c>
      <c r="I605" s="140">
        <v>5</v>
      </c>
      <c r="J605" s="143">
        <f>หนองคาย!F24</f>
        <v>2569144.9</v>
      </c>
      <c r="K605" s="144">
        <f>หนองคาย!AJ24</f>
        <v>2591682.7000000002</v>
      </c>
      <c r="L605" s="145">
        <f>หนองคาย!AK24</f>
        <v>3587294.86</v>
      </c>
      <c r="M605" s="145">
        <f>หนองคาย!AL24</f>
        <v>3591565.2199999997</v>
      </c>
      <c r="N605" s="141"/>
      <c r="O605" s="141"/>
      <c r="P605" s="141"/>
      <c r="Q605" s="133">
        <f t="shared" si="68"/>
        <v>-4270.3599999998696</v>
      </c>
      <c r="R605" s="134">
        <f t="shared" si="69"/>
        <v>472.94592748846406</v>
      </c>
    </row>
    <row r="606" spans="1:18" x14ac:dyDescent="0.35">
      <c r="A606" s="140">
        <v>15</v>
      </c>
      <c r="B606" s="141" t="s">
        <v>62</v>
      </c>
      <c r="C606" s="141" t="s">
        <v>424</v>
      </c>
      <c r="D606" s="141" t="s">
        <v>425</v>
      </c>
      <c r="E606" s="141" t="s">
        <v>426</v>
      </c>
      <c r="F606" s="141" t="s">
        <v>180</v>
      </c>
      <c r="G606" s="141" t="s">
        <v>1041</v>
      </c>
      <c r="H606" s="142">
        <v>6519</v>
      </c>
      <c r="I606" s="140">
        <v>5</v>
      </c>
      <c r="J606" s="143">
        <f>หนองคาย!F25</f>
        <v>321009.42</v>
      </c>
      <c r="K606" s="144">
        <f>หนองคาย!AJ25</f>
        <v>597544.81999999983</v>
      </c>
      <c r="L606" s="145">
        <f>หนองคาย!AK25</f>
        <v>2619444.88</v>
      </c>
      <c r="M606" s="145">
        <f>หนองคาย!AL25</f>
        <v>2391138.39</v>
      </c>
      <c r="N606" s="141"/>
      <c r="O606" s="141"/>
      <c r="P606" s="141"/>
      <c r="Q606" s="133">
        <f t="shared" si="68"/>
        <v>228306.48999999976</v>
      </c>
      <c r="R606" s="134">
        <f t="shared" si="69"/>
        <v>401.81697806412024</v>
      </c>
    </row>
    <row r="607" spans="1:18" x14ac:dyDescent="0.35">
      <c r="A607" s="140">
        <v>16</v>
      </c>
      <c r="B607" s="141" t="s">
        <v>62</v>
      </c>
      <c r="C607" s="141" t="s">
        <v>424</v>
      </c>
      <c r="D607" s="141" t="s">
        <v>425</v>
      </c>
      <c r="E607" s="141" t="s">
        <v>426</v>
      </c>
      <c r="F607" s="141" t="s">
        <v>180</v>
      </c>
      <c r="G607" s="141" t="s">
        <v>1042</v>
      </c>
      <c r="H607" s="142">
        <v>4531</v>
      </c>
      <c r="I607" s="140">
        <v>4</v>
      </c>
      <c r="J607" s="143">
        <f>หนองคาย!F26</f>
        <v>469725.11</v>
      </c>
      <c r="K607" s="144">
        <f>หนองคาย!AJ26</f>
        <v>512398.63</v>
      </c>
      <c r="L607" s="145">
        <f>หนองคาย!AK26</f>
        <v>2561721.42</v>
      </c>
      <c r="M607" s="145">
        <f>หนองคาย!AL26</f>
        <v>2347749.6800000002</v>
      </c>
      <c r="N607" s="141"/>
      <c r="O607" s="141"/>
      <c r="P607" s="141"/>
      <c r="Q607" s="133">
        <f t="shared" si="68"/>
        <v>213971.73999999976</v>
      </c>
      <c r="R607" s="134">
        <f t="shared" si="69"/>
        <v>565.37661001986316</v>
      </c>
    </row>
    <row r="608" spans="1:18" x14ac:dyDescent="0.35">
      <c r="A608" s="140">
        <v>17</v>
      </c>
      <c r="B608" s="141" t="s">
        <v>62</v>
      </c>
      <c r="C608" s="141" t="s">
        <v>424</v>
      </c>
      <c r="D608" s="141" t="s">
        <v>425</v>
      </c>
      <c r="E608" s="141" t="s">
        <v>426</v>
      </c>
      <c r="F608" s="141" t="s">
        <v>180</v>
      </c>
      <c r="G608" s="141" t="s">
        <v>1043</v>
      </c>
      <c r="H608" s="142">
        <v>2937</v>
      </c>
      <c r="I608" s="140">
        <v>2</v>
      </c>
      <c r="J608" s="143">
        <f>หนองคาย!F27</f>
        <v>176246.34</v>
      </c>
      <c r="K608" s="144">
        <f>หนองคาย!AJ27</f>
        <v>69102.010000000009</v>
      </c>
      <c r="L608" s="145">
        <f>หนองคาย!AK27</f>
        <v>1981721.75</v>
      </c>
      <c r="M608" s="145">
        <f>หนองคาย!AL27</f>
        <v>2236330.39</v>
      </c>
      <c r="N608" s="141"/>
      <c r="O608" s="141"/>
      <c r="P608" s="141"/>
      <c r="Q608" s="133">
        <f t="shared" si="68"/>
        <v>-254608.64000000013</v>
      </c>
      <c r="R608" s="134">
        <f t="shared" si="69"/>
        <v>674.74353081375557</v>
      </c>
    </row>
    <row r="609" spans="1:18" x14ac:dyDescent="0.35">
      <c r="A609" s="140">
        <v>18</v>
      </c>
      <c r="B609" s="141" t="s">
        <v>62</v>
      </c>
      <c r="C609" s="141" t="s">
        <v>424</v>
      </c>
      <c r="D609" s="141" t="s">
        <v>425</v>
      </c>
      <c r="E609" s="141" t="s">
        <v>426</v>
      </c>
      <c r="F609" s="141" t="s">
        <v>180</v>
      </c>
      <c r="G609" s="141" t="s">
        <v>1044</v>
      </c>
      <c r="H609" s="142">
        <v>2576</v>
      </c>
      <c r="I609" s="140">
        <v>2</v>
      </c>
      <c r="J609" s="143">
        <f>หนองคาย!F28</f>
        <v>170518.21</v>
      </c>
      <c r="K609" s="144">
        <f>หนองคาย!AJ28</f>
        <v>204394.5</v>
      </c>
      <c r="L609" s="145">
        <f>หนองคาย!AK28</f>
        <v>1799747.43</v>
      </c>
      <c r="M609" s="145">
        <f>หนองคาย!AL28</f>
        <v>1721838.6900000002</v>
      </c>
      <c r="N609" s="141"/>
      <c r="O609" s="141"/>
      <c r="P609" s="141"/>
      <c r="Q609" s="133">
        <f t="shared" si="68"/>
        <v>77908.739999999758</v>
      </c>
      <c r="R609" s="134">
        <f t="shared" si="69"/>
        <v>698.65971661490676</v>
      </c>
    </row>
    <row r="610" spans="1:18" s="152" customFormat="1" x14ac:dyDescent="0.35">
      <c r="A610" s="146">
        <v>1</v>
      </c>
      <c r="B610" s="147" t="s">
        <v>62</v>
      </c>
      <c r="C610" s="147"/>
      <c r="D610" s="147"/>
      <c r="E610" s="147" t="s">
        <v>77</v>
      </c>
      <c r="F610" s="147"/>
      <c r="G610" s="147" t="s">
        <v>428</v>
      </c>
      <c r="H610" s="153">
        <f>SUM(H592:H609)</f>
        <v>75908</v>
      </c>
      <c r="I610" s="146"/>
      <c r="J610" s="149">
        <f>SUM(J592:J609)</f>
        <v>7401914.04</v>
      </c>
      <c r="K610" s="149">
        <f t="shared" ref="K610:M610" si="72">SUM(K592:K609)</f>
        <v>9070870.5899999999</v>
      </c>
      <c r="L610" s="149">
        <f t="shared" si="72"/>
        <v>48279191.550000004</v>
      </c>
      <c r="M610" s="149">
        <f t="shared" si="72"/>
        <v>41207791.939999998</v>
      </c>
      <c r="N610" s="147">
        <v>17</v>
      </c>
      <c r="O610" s="147">
        <v>17</v>
      </c>
      <c r="P610" s="147">
        <f>N610-O610</f>
        <v>0</v>
      </c>
      <c r="Q610" s="150">
        <f t="shared" si="68"/>
        <v>7071399.6100000069</v>
      </c>
      <c r="R610" s="151">
        <f>L610/H610</f>
        <v>636.02244229857206</v>
      </c>
    </row>
    <row r="611" spans="1:18" x14ac:dyDescent="0.35">
      <c r="A611" s="140">
        <v>1</v>
      </c>
      <c r="B611" s="141" t="s">
        <v>62</v>
      </c>
      <c r="C611" s="141" t="s">
        <v>429</v>
      </c>
      <c r="D611" s="141" t="s">
        <v>104</v>
      </c>
      <c r="E611" s="141" t="s">
        <v>430</v>
      </c>
      <c r="F611" s="141" t="s">
        <v>329</v>
      </c>
      <c r="G611" s="141" t="s">
        <v>431</v>
      </c>
      <c r="H611" s="142"/>
      <c r="I611" s="140"/>
      <c r="J611" s="143"/>
      <c r="K611" s="144"/>
      <c r="L611" s="145"/>
      <c r="M611" s="145"/>
      <c r="N611" s="141"/>
      <c r="O611" s="141"/>
      <c r="P611" s="141"/>
    </row>
    <row r="612" spans="1:18" x14ac:dyDescent="0.35">
      <c r="A612" s="140">
        <v>2</v>
      </c>
      <c r="B612" s="141" t="s">
        <v>62</v>
      </c>
      <c r="C612" s="141" t="s">
        <v>429</v>
      </c>
      <c r="D612" s="141" t="s">
        <v>104</v>
      </c>
      <c r="E612" s="141" t="s">
        <v>430</v>
      </c>
      <c r="F612" s="141" t="s">
        <v>180</v>
      </c>
      <c r="G612" s="141" t="s">
        <v>1045</v>
      </c>
      <c r="H612" s="142">
        <v>3880</v>
      </c>
      <c r="I612" s="140">
        <v>3</v>
      </c>
      <c r="J612" s="143">
        <f>หนองคาย!F29</f>
        <v>334949.62</v>
      </c>
      <c r="K612" s="144">
        <f>หนองคาย!AJ29</f>
        <v>671347.79</v>
      </c>
      <c r="L612" s="145">
        <f>หนองคาย!AK29</f>
        <v>2393265.44</v>
      </c>
      <c r="M612" s="145">
        <f>หนองคาย!AL29</f>
        <v>1944456.01</v>
      </c>
      <c r="N612" s="141"/>
      <c r="O612" s="141"/>
      <c r="P612" s="141"/>
      <c r="Q612" s="133">
        <f t="shared" si="68"/>
        <v>448809.42999999993</v>
      </c>
      <c r="R612" s="134">
        <f t="shared" si="69"/>
        <v>616.8209896907216</v>
      </c>
    </row>
    <row r="613" spans="1:18" x14ac:dyDescent="0.35">
      <c r="A613" s="140">
        <v>3</v>
      </c>
      <c r="B613" s="141" t="s">
        <v>62</v>
      </c>
      <c r="C613" s="141" t="s">
        <v>429</v>
      </c>
      <c r="D613" s="141" t="s">
        <v>104</v>
      </c>
      <c r="E613" s="141" t="s">
        <v>430</v>
      </c>
      <c r="F613" s="141" t="s">
        <v>180</v>
      </c>
      <c r="G613" s="141" t="s">
        <v>1046</v>
      </c>
      <c r="H613" s="142">
        <v>3169</v>
      </c>
      <c r="I613" s="140">
        <v>3</v>
      </c>
      <c r="J613" s="143">
        <f>หนองคาย!F30</f>
        <v>234647.06</v>
      </c>
      <c r="K613" s="144">
        <f>หนองคาย!AJ30</f>
        <v>522525.43000000005</v>
      </c>
      <c r="L613" s="145">
        <f>หนองคาย!AK30</f>
        <v>1985701.74</v>
      </c>
      <c r="M613" s="145">
        <f>หนองคาย!AL30</f>
        <v>1847316.81</v>
      </c>
      <c r="N613" s="141"/>
      <c r="O613" s="141"/>
      <c r="P613" s="141"/>
      <c r="Q613" s="133">
        <f t="shared" si="68"/>
        <v>138384.92999999993</v>
      </c>
      <c r="R613" s="134">
        <f t="shared" si="69"/>
        <v>626.60200063111392</v>
      </c>
    </row>
    <row r="614" spans="1:18" x14ac:dyDescent="0.35">
      <c r="A614" s="140">
        <v>4</v>
      </c>
      <c r="B614" s="141" t="s">
        <v>62</v>
      </c>
      <c r="C614" s="141" t="s">
        <v>429</v>
      </c>
      <c r="D614" s="141" t="s">
        <v>104</v>
      </c>
      <c r="E614" s="141" t="s">
        <v>430</v>
      </c>
      <c r="F614" s="141" t="s">
        <v>180</v>
      </c>
      <c r="G614" s="141" t="s">
        <v>1047</v>
      </c>
      <c r="H614" s="142">
        <v>7059</v>
      </c>
      <c r="I614" s="140">
        <v>5</v>
      </c>
      <c r="J614" s="143">
        <f>หนองคาย!F31</f>
        <v>1104864.33</v>
      </c>
      <c r="K614" s="144">
        <f>หนองคาย!AJ31</f>
        <v>1434815.6</v>
      </c>
      <c r="L614" s="145">
        <f>หนองคาย!AK31</f>
        <v>2757036.16</v>
      </c>
      <c r="M614" s="145">
        <f>หนองคาย!AL31</f>
        <v>2208471.38</v>
      </c>
      <c r="N614" s="141"/>
      <c r="O614" s="141"/>
      <c r="P614" s="141"/>
      <c r="Q614" s="133">
        <f t="shared" si="68"/>
        <v>548564.78000000026</v>
      </c>
      <c r="R614" s="134">
        <f t="shared" si="69"/>
        <v>390.57035840770652</v>
      </c>
    </row>
    <row r="615" spans="1:18" x14ac:dyDescent="0.35">
      <c r="A615" s="140">
        <v>5</v>
      </c>
      <c r="B615" s="141" t="s">
        <v>62</v>
      </c>
      <c r="C615" s="141" t="s">
        <v>429</v>
      </c>
      <c r="D615" s="141" t="s">
        <v>104</v>
      </c>
      <c r="E615" s="141" t="s">
        <v>430</v>
      </c>
      <c r="F615" s="141" t="s">
        <v>180</v>
      </c>
      <c r="G615" s="141" t="s">
        <v>1048</v>
      </c>
      <c r="H615" s="142">
        <v>4668</v>
      </c>
      <c r="I615" s="140">
        <v>4</v>
      </c>
      <c r="J615" s="143">
        <f>หนองคาย!F32</f>
        <v>464597.24</v>
      </c>
      <c r="K615" s="144">
        <f>หนองคาย!AJ32</f>
        <v>680189.59</v>
      </c>
      <c r="L615" s="145">
        <f>หนองคาย!AK32</f>
        <v>1694335.81</v>
      </c>
      <c r="M615" s="145">
        <f>หนองคาย!AL32</f>
        <v>1694304.3</v>
      </c>
      <c r="N615" s="141"/>
      <c r="O615" s="141"/>
      <c r="P615" s="141"/>
      <c r="Q615" s="133">
        <f t="shared" si="68"/>
        <v>31.510000000009313</v>
      </c>
      <c r="R615" s="134">
        <f t="shared" si="69"/>
        <v>362.96825407026563</v>
      </c>
    </row>
    <row r="616" spans="1:18" x14ac:dyDescent="0.35">
      <c r="A616" s="140">
        <v>6</v>
      </c>
      <c r="B616" s="141" t="s">
        <v>62</v>
      </c>
      <c r="C616" s="141" t="s">
        <v>429</v>
      </c>
      <c r="D616" s="141" t="s">
        <v>104</v>
      </c>
      <c r="E616" s="141" t="s">
        <v>430</v>
      </c>
      <c r="F616" s="141" t="s">
        <v>180</v>
      </c>
      <c r="G616" s="141" t="s">
        <v>1049</v>
      </c>
      <c r="H616" s="142">
        <v>5951</v>
      </c>
      <c r="I616" s="140">
        <v>4</v>
      </c>
      <c r="J616" s="143">
        <f>หนองคาย!F33</f>
        <v>515132.82</v>
      </c>
      <c r="K616" s="144">
        <f>หนองคาย!AJ33</f>
        <v>599202.91</v>
      </c>
      <c r="L616" s="145">
        <f>หนองคาย!AK33</f>
        <v>2990913.73</v>
      </c>
      <c r="M616" s="145">
        <f>หนองคาย!AL33</f>
        <v>2391010.2600000002</v>
      </c>
      <c r="N616" s="141"/>
      <c r="O616" s="141"/>
      <c r="P616" s="141"/>
      <c r="Q616" s="133">
        <f t="shared" si="68"/>
        <v>599903.46999999974</v>
      </c>
      <c r="R616" s="134">
        <f t="shared" si="69"/>
        <v>502.5901075449504</v>
      </c>
    </row>
    <row r="617" spans="1:18" x14ac:dyDescent="0.35">
      <c r="A617" s="140">
        <v>7</v>
      </c>
      <c r="B617" s="141" t="s">
        <v>62</v>
      </c>
      <c r="C617" s="141" t="s">
        <v>429</v>
      </c>
      <c r="D617" s="141" t="s">
        <v>104</v>
      </c>
      <c r="E617" s="141" t="s">
        <v>430</v>
      </c>
      <c r="F617" s="141" t="s">
        <v>180</v>
      </c>
      <c r="G617" s="141" t="s">
        <v>1050</v>
      </c>
      <c r="H617" s="142">
        <v>4528</v>
      </c>
      <c r="I617" s="140">
        <v>4</v>
      </c>
      <c r="J617" s="143">
        <f>หนองคาย!F34</f>
        <v>895372.95</v>
      </c>
      <c r="K617" s="144">
        <f>หนองคาย!AJ34</f>
        <v>1120381.31</v>
      </c>
      <c r="L617" s="145">
        <f>หนองคาย!AK34</f>
        <v>2909029.33</v>
      </c>
      <c r="M617" s="145">
        <f>หนองคาย!AL34</f>
        <v>2556336.67</v>
      </c>
      <c r="N617" s="141"/>
      <c r="O617" s="141"/>
      <c r="P617" s="141"/>
      <c r="Q617" s="133">
        <f t="shared" si="68"/>
        <v>352692.66000000015</v>
      </c>
      <c r="R617" s="134">
        <f t="shared" si="69"/>
        <v>642.45347393992938</v>
      </c>
    </row>
    <row r="618" spans="1:18" x14ac:dyDescent="0.35">
      <c r="A618" s="140">
        <v>8</v>
      </c>
      <c r="B618" s="141" t="s">
        <v>62</v>
      </c>
      <c r="C618" s="141" t="s">
        <v>429</v>
      </c>
      <c r="D618" s="141" t="s">
        <v>104</v>
      </c>
      <c r="E618" s="141" t="s">
        <v>430</v>
      </c>
      <c r="F618" s="141" t="s">
        <v>180</v>
      </c>
      <c r="G618" s="141" t="s">
        <v>1051</v>
      </c>
      <c r="H618" s="142">
        <v>5805</v>
      </c>
      <c r="I618" s="140">
        <v>4</v>
      </c>
      <c r="J618" s="143">
        <f>หนองคาย!F35</f>
        <v>996357.49</v>
      </c>
      <c r="K618" s="144">
        <f>หนองคาย!AJ35</f>
        <v>1079815.7</v>
      </c>
      <c r="L618" s="145">
        <f>หนองคาย!AK35</f>
        <v>3002735.08</v>
      </c>
      <c r="M618" s="145">
        <f>หนองคาย!AL35</f>
        <v>2627059.0599999996</v>
      </c>
      <c r="N618" s="141"/>
      <c r="O618" s="141"/>
      <c r="P618" s="141"/>
      <c r="Q618" s="133">
        <f t="shared" si="68"/>
        <v>375676.02000000048</v>
      </c>
      <c r="R618" s="134">
        <f t="shared" si="69"/>
        <v>517.26702497846691</v>
      </c>
    </row>
    <row r="619" spans="1:18" x14ac:dyDescent="0.35">
      <c r="A619" s="140">
        <v>9</v>
      </c>
      <c r="B619" s="141" t="s">
        <v>62</v>
      </c>
      <c r="C619" s="141" t="s">
        <v>429</v>
      </c>
      <c r="D619" s="141" t="s">
        <v>104</v>
      </c>
      <c r="E619" s="141" t="s">
        <v>430</v>
      </c>
      <c r="F619" s="141" t="s">
        <v>180</v>
      </c>
      <c r="G619" s="141" t="s">
        <v>1052</v>
      </c>
      <c r="H619" s="142">
        <v>3290</v>
      </c>
      <c r="I619" s="140">
        <v>3</v>
      </c>
      <c r="J619" s="143">
        <f>หนองคาย!F36</f>
        <v>347122.14</v>
      </c>
      <c r="K619" s="144">
        <f>หนองคาย!AJ36</f>
        <v>416510.54</v>
      </c>
      <c r="L619" s="145">
        <f>หนองคาย!AK36</f>
        <v>3290230.29</v>
      </c>
      <c r="M619" s="145">
        <f>หนองคาย!AL36</f>
        <v>2309529.5499999998</v>
      </c>
      <c r="N619" s="141"/>
      <c r="O619" s="141"/>
      <c r="P619" s="141"/>
      <c r="Q619" s="133">
        <f t="shared" si="68"/>
        <v>980700.74000000022</v>
      </c>
      <c r="R619" s="134">
        <f t="shared" si="69"/>
        <v>1000.0699969604864</v>
      </c>
    </row>
    <row r="620" spans="1:18" x14ac:dyDescent="0.35">
      <c r="A620" s="140">
        <v>10</v>
      </c>
      <c r="B620" s="141" t="s">
        <v>62</v>
      </c>
      <c r="C620" s="141" t="s">
        <v>429</v>
      </c>
      <c r="D620" s="141" t="s">
        <v>104</v>
      </c>
      <c r="E620" s="141" t="s">
        <v>430</v>
      </c>
      <c r="F620" s="141" t="s">
        <v>180</v>
      </c>
      <c r="G620" s="141" t="s">
        <v>1053</v>
      </c>
      <c r="H620" s="142">
        <v>5014</v>
      </c>
      <c r="I620" s="140">
        <v>4</v>
      </c>
      <c r="J620" s="143">
        <f>หนองคาย!F37</f>
        <v>357791.34</v>
      </c>
      <c r="K620" s="144">
        <f>หนองคาย!AJ37</f>
        <v>681267.81</v>
      </c>
      <c r="L620" s="145">
        <f>หนองคาย!AK37</f>
        <v>3422780.91</v>
      </c>
      <c r="M620" s="145">
        <f>หนองคาย!AL37</f>
        <v>2825185.73</v>
      </c>
      <c r="N620" s="141"/>
      <c r="O620" s="141"/>
      <c r="P620" s="141"/>
      <c r="Q620" s="133">
        <f t="shared" si="68"/>
        <v>597595.18000000017</v>
      </c>
      <c r="R620" s="134">
        <f t="shared" si="69"/>
        <v>682.6447766254488</v>
      </c>
    </row>
    <row r="621" spans="1:18" x14ac:dyDescent="0.35">
      <c r="A621" s="140">
        <v>11</v>
      </c>
      <c r="B621" s="141" t="s">
        <v>62</v>
      </c>
      <c r="C621" s="141" t="s">
        <v>429</v>
      </c>
      <c r="D621" s="141" t="s">
        <v>104</v>
      </c>
      <c r="E621" s="141" t="s">
        <v>430</v>
      </c>
      <c r="F621" s="141" t="s">
        <v>180</v>
      </c>
      <c r="G621" s="141" t="s">
        <v>1054</v>
      </c>
      <c r="H621" s="142">
        <v>4611</v>
      </c>
      <c r="I621" s="140">
        <v>4</v>
      </c>
      <c r="J621" s="143">
        <f>หนองคาย!F38</f>
        <v>528392.57999999996</v>
      </c>
      <c r="K621" s="144">
        <f>หนองคาย!AJ38</f>
        <v>723370.24</v>
      </c>
      <c r="L621" s="145">
        <f>หนองคาย!AK38</f>
        <v>2276686.2199999997</v>
      </c>
      <c r="M621" s="145">
        <f>หนองคาย!AL38</f>
        <v>2365544.29</v>
      </c>
      <c r="N621" s="141"/>
      <c r="O621" s="141"/>
      <c r="P621" s="141"/>
      <c r="Q621" s="133">
        <f t="shared" si="68"/>
        <v>-88858.070000000298</v>
      </c>
      <c r="R621" s="134">
        <f t="shared" si="69"/>
        <v>493.75107785729773</v>
      </c>
    </row>
    <row r="622" spans="1:18" s="152" customFormat="1" x14ac:dyDescent="0.35">
      <c r="A622" s="146">
        <v>2</v>
      </c>
      <c r="B622" s="147" t="s">
        <v>62</v>
      </c>
      <c r="C622" s="147"/>
      <c r="D622" s="147"/>
      <c r="E622" s="147" t="s">
        <v>77</v>
      </c>
      <c r="F622" s="147"/>
      <c r="G622" s="147" t="s">
        <v>432</v>
      </c>
      <c r="H622" s="153">
        <f>SUM(H611:H621)</f>
        <v>47975</v>
      </c>
      <c r="I622" s="146"/>
      <c r="J622" s="149">
        <f>SUM(J611:J621)</f>
        <v>5779227.5699999994</v>
      </c>
      <c r="K622" s="149">
        <f t="shared" ref="K622:M622" si="73">SUM(K611:K621)</f>
        <v>7929426.9200000018</v>
      </c>
      <c r="L622" s="149">
        <f t="shared" si="73"/>
        <v>26722714.709999997</v>
      </c>
      <c r="M622" s="149">
        <f t="shared" si="73"/>
        <v>22769214.059999999</v>
      </c>
      <c r="N622" s="147">
        <v>10</v>
      </c>
      <c r="O622" s="147">
        <v>10</v>
      </c>
      <c r="P622" s="147">
        <f>N622-O622</f>
        <v>0</v>
      </c>
      <c r="Q622" s="150">
        <f t="shared" si="68"/>
        <v>3953500.6499999985</v>
      </c>
      <c r="R622" s="151">
        <f>L622/H622</f>
        <v>557.0133342365815</v>
      </c>
    </row>
    <row r="623" spans="1:18" x14ac:dyDescent="0.35">
      <c r="A623" s="140">
        <v>1</v>
      </c>
      <c r="B623" s="141" t="s">
        <v>62</v>
      </c>
      <c r="C623" s="141" t="s">
        <v>433</v>
      </c>
      <c r="D623" s="141" t="s">
        <v>83</v>
      </c>
      <c r="E623" s="141" t="s">
        <v>434</v>
      </c>
      <c r="F623" s="141" t="s">
        <v>210</v>
      </c>
      <c r="G623" s="141" t="s">
        <v>435</v>
      </c>
      <c r="H623" s="142"/>
      <c r="I623" s="140"/>
      <c r="J623" s="143"/>
      <c r="K623" s="144"/>
      <c r="L623" s="145"/>
      <c r="M623" s="145"/>
      <c r="N623" s="141"/>
      <c r="O623" s="141"/>
      <c r="P623" s="141"/>
    </row>
    <row r="624" spans="1:18" x14ac:dyDescent="0.35">
      <c r="A624" s="140">
        <v>2</v>
      </c>
      <c r="B624" s="141" t="s">
        <v>62</v>
      </c>
      <c r="C624" s="141" t="s">
        <v>433</v>
      </c>
      <c r="D624" s="141" t="s">
        <v>83</v>
      </c>
      <c r="E624" s="141" t="s">
        <v>434</v>
      </c>
      <c r="F624" s="141" t="s">
        <v>180</v>
      </c>
      <c r="G624" s="141" t="s">
        <v>1055</v>
      </c>
      <c r="H624" s="142">
        <v>2051</v>
      </c>
      <c r="I624" s="140">
        <v>2</v>
      </c>
      <c r="J624" s="143">
        <f>หนองคาย!F39</f>
        <v>722061.55</v>
      </c>
      <c r="K624" s="144">
        <f>หนองคาย!AJ39</f>
        <v>298954.30000000005</v>
      </c>
      <c r="L624" s="145">
        <f>หนองคาย!AK39</f>
        <v>2333995.15</v>
      </c>
      <c r="M624" s="145">
        <f>หนองคาย!AL39</f>
        <v>2401432.1799999997</v>
      </c>
      <c r="N624" s="141"/>
      <c r="O624" s="141"/>
      <c r="P624" s="141"/>
      <c r="Q624" s="133">
        <f t="shared" si="68"/>
        <v>-67437.029999999795</v>
      </c>
      <c r="R624" s="134">
        <f t="shared" si="69"/>
        <v>1137.9791077523159</v>
      </c>
    </row>
    <row r="625" spans="1:18" x14ac:dyDescent="0.35">
      <c r="A625" s="140">
        <v>3</v>
      </c>
      <c r="B625" s="141" t="s">
        <v>62</v>
      </c>
      <c r="C625" s="141" t="s">
        <v>433</v>
      </c>
      <c r="D625" s="141" t="s">
        <v>83</v>
      </c>
      <c r="E625" s="141" t="s">
        <v>434</v>
      </c>
      <c r="F625" s="141" t="s">
        <v>180</v>
      </c>
      <c r="G625" s="141" t="s">
        <v>1056</v>
      </c>
      <c r="H625" s="142">
        <v>1787</v>
      </c>
      <c r="I625" s="140">
        <v>2</v>
      </c>
      <c r="J625" s="143">
        <f>หนองคาย!F40</f>
        <v>273977.93</v>
      </c>
      <c r="K625" s="144">
        <f>หนองคาย!AJ40</f>
        <v>6107.0599999999977</v>
      </c>
      <c r="L625" s="145">
        <f>หนองคาย!AK40</f>
        <v>2534060</v>
      </c>
      <c r="M625" s="145">
        <f>หนองคาย!AL40</f>
        <v>2569688.9300000002</v>
      </c>
      <c r="N625" s="141"/>
      <c r="O625" s="141"/>
      <c r="P625" s="141"/>
      <c r="Q625" s="133">
        <f t="shared" si="68"/>
        <v>-35628.930000000168</v>
      </c>
      <c r="R625" s="134">
        <f t="shared" si="69"/>
        <v>1418.0526021264689</v>
      </c>
    </row>
    <row r="626" spans="1:18" x14ac:dyDescent="0.35">
      <c r="A626" s="140">
        <v>4</v>
      </c>
      <c r="B626" s="141" t="s">
        <v>62</v>
      </c>
      <c r="C626" s="141" t="s">
        <v>433</v>
      </c>
      <c r="D626" s="141" t="s">
        <v>83</v>
      </c>
      <c r="E626" s="141" t="s">
        <v>434</v>
      </c>
      <c r="F626" s="141" t="s">
        <v>180</v>
      </c>
      <c r="G626" s="141" t="s">
        <v>1057</v>
      </c>
      <c r="H626" s="142">
        <v>2904</v>
      </c>
      <c r="I626" s="140">
        <v>2</v>
      </c>
      <c r="J626" s="143">
        <f>หนองคาย!F41</f>
        <v>580419.25</v>
      </c>
      <c r="K626" s="144">
        <f>หนองคาย!AJ41</f>
        <v>644100.99</v>
      </c>
      <c r="L626" s="145">
        <f>หนองคาย!AK41</f>
        <v>1937302.5499999998</v>
      </c>
      <c r="M626" s="145">
        <f>หนองคาย!AL41</f>
        <v>2040219.4700000002</v>
      </c>
      <c r="N626" s="141"/>
      <c r="O626" s="141"/>
      <c r="P626" s="141"/>
      <c r="Q626" s="133">
        <f t="shared" si="68"/>
        <v>-102916.92000000039</v>
      </c>
      <c r="R626" s="134">
        <f t="shared" si="69"/>
        <v>667.11520316804399</v>
      </c>
    </row>
    <row r="627" spans="1:18" x14ac:dyDescent="0.35">
      <c r="A627" s="140">
        <v>5</v>
      </c>
      <c r="B627" s="141" t="s">
        <v>62</v>
      </c>
      <c r="C627" s="141" t="s">
        <v>433</v>
      </c>
      <c r="D627" s="141" t="s">
        <v>83</v>
      </c>
      <c r="E627" s="141" t="s">
        <v>434</v>
      </c>
      <c r="F627" s="141" t="s">
        <v>180</v>
      </c>
      <c r="G627" s="141" t="s">
        <v>1058</v>
      </c>
      <c r="H627" s="142">
        <v>3978</v>
      </c>
      <c r="I627" s="140">
        <v>3</v>
      </c>
      <c r="J627" s="143">
        <f>หนองคาย!F42</f>
        <v>1770530.07</v>
      </c>
      <c r="K627" s="144">
        <f>หนองคาย!AJ42</f>
        <v>511272.94000000018</v>
      </c>
      <c r="L627" s="145">
        <f>หนองคาย!AK42</f>
        <v>3853652.07</v>
      </c>
      <c r="M627" s="145">
        <f>หนองคาย!AL42</f>
        <v>3488724.54</v>
      </c>
      <c r="N627" s="141"/>
      <c r="O627" s="141"/>
      <c r="P627" s="141"/>
      <c r="Q627" s="133">
        <f t="shared" si="68"/>
        <v>364927.5299999998</v>
      </c>
      <c r="R627" s="134">
        <f t="shared" si="69"/>
        <v>968.74109351432878</v>
      </c>
    </row>
    <row r="628" spans="1:18" x14ac:dyDescent="0.35">
      <c r="A628" s="140">
        <v>6</v>
      </c>
      <c r="B628" s="141" t="s">
        <v>62</v>
      </c>
      <c r="C628" s="141" t="s">
        <v>433</v>
      </c>
      <c r="D628" s="141" t="s">
        <v>83</v>
      </c>
      <c r="E628" s="141" t="s">
        <v>434</v>
      </c>
      <c r="F628" s="141" t="s">
        <v>180</v>
      </c>
      <c r="G628" s="141" t="s">
        <v>1059</v>
      </c>
      <c r="H628" s="142">
        <v>3763</v>
      </c>
      <c r="I628" s="140">
        <v>3</v>
      </c>
      <c r="J628" s="143">
        <f>หนองคาย!F43</f>
        <v>351430.75</v>
      </c>
      <c r="K628" s="144">
        <f>หนองคาย!AJ43</f>
        <v>360014.83999999997</v>
      </c>
      <c r="L628" s="145">
        <f>หนองคาย!AK43</f>
        <v>3365421.72</v>
      </c>
      <c r="M628" s="145">
        <f>หนองคาย!AL43</f>
        <v>3325388.88</v>
      </c>
      <c r="N628" s="141"/>
      <c r="O628" s="141"/>
      <c r="P628" s="141"/>
      <c r="Q628" s="133">
        <f t="shared" si="68"/>
        <v>40032.840000000317</v>
      </c>
      <c r="R628" s="134">
        <f t="shared" si="69"/>
        <v>894.34539463194267</v>
      </c>
    </row>
    <row r="629" spans="1:18" x14ac:dyDescent="0.35">
      <c r="A629" s="140">
        <v>7</v>
      </c>
      <c r="B629" s="141" t="s">
        <v>62</v>
      </c>
      <c r="C629" s="141" t="s">
        <v>433</v>
      </c>
      <c r="D629" s="141" t="s">
        <v>83</v>
      </c>
      <c r="E629" s="141" t="s">
        <v>434</v>
      </c>
      <c r="F629" s="141" t="s">
        <v>180</v>
      </c>
      <c r="G629" s="141" t="s">
        <v>1060</v>
      </c>
      <c r="H629" s="142">
        <v>973</v>
      </c>
      <c r="I629" s="140">
        <v>1</v>
      </c>
      <c r="J629" s="143">
        <f>หนองคาย!F44</f>
        <v>45120.24</v>
      </c>
      <c r="K629" s="144">
        <f>หนองคาย!AJ44</f>
        <v>66657.239999999991</v>
      </c>
      <c r="L629" s="145">
        <f>หนองคาย!AK44</f>
        <v>1977373.07</v>
      </c>
      <c r="M629" s="145">
        <f>หนองคาย!AL44</f>
        <v>2115665.42</v>
      </c>
      <c r="N629" s="141"/>
      <c r="O629" s="141"/>
      <c r="P629" s="141"/>
      <c r="Q629" s="133">
        <f t="shared" si="68"/>
        <v>-138292.34999999986</v>
      </c>
      <c r="R629" s="134">
        <f t="shared" si="69"/>
        <v>2032.2436485097637</v>
      </c>
    </row>
    <row r="630" spans="1:18" x14ac:dyDescent="0.35">
      <c r="A630" s="140">
        <v>8</v>
      </c>
      <c r="B630" s="141" t="s">
        <v>62</v>
      </c>
      <c r="C630" s="141" t="s">
        <v>433</v>
      </c>
      <c r="D630" s="141" t="s">
        <v>83</v>
      </c>
      <c r="E630" s="141" t="s">
        <v>434</v>
      </c>
      <c r="F630" s="141" t="s">
        <v>180</v>
      </c>
      <c r="G630" s="141" t="s">
        <v>1061</v>
      </c>
      <c r="H630" s="142">
        <v>4069</v>
      </c>
      <c r="I630" s="140">
        <v>3</v>
      </c>
      <c r="J630" s="143">
        <f>หนองคาย!F45</f>
        <v>254343.79</v>
      </c>
      <c r="K630" s="144">
        <f>หนองคาย!AJ45</f>
        <v>263558.79000000004</v>
      </c>
      <c r="L630" s="145">
        <f>หนองคาย!AK45</f>
        <v>2049742.07</v>
      </c>
      <c r="M630" s="145">
        <f>หนองคาย!AL45</f>
        <v>2002844.05</v>
      </c>
      <c r="N630" s="141"/>
      <c r="O630" s="141"/>
      <c r="P630" s="141"/>
      <c r="Q630" s="133">
        <f t="shared" si="68"/>
        <v>46898.020000000019</v>
      </c>
      <c r="R630" s="134">
        <f t="shared" si="69"/>
        <v>503.74590071270586</v>
      </c>
    </row>
    <row r="631" spans="1:18" x14ac:dyDescent="0.35">
      <c r="A631" s="140">
        <v>9</v>
      </c>
      <c r="B631" s="141" t="s">
        <v>62</v>
      </c>
      <c r="C631" s="141" t="s">
        <v>433</v>
      </c>
      <c r="D631" s="141" t="s">
        <v>83</v>
      </c>
      <c r="E631" s="141" t="s">
        <v>434</v>
      </c>
      <c r="F631" s="141" t="s">
        <v>180</v>
      </c>
      <c r="G631" s="141" t="s">
        <v>1062</v>
      </c>
      <c r="H631" s="142">
        <v>5012</v>
      </c>
      <c r="I631" s="140">
        <v>4</v>
      </c>
      <c r="J631" s="143">
        <f>หนองคาย!F46</f>
        <v>28798.400000000001</v>
      </c>
      <c r="K631" s="144">
        <f>หนองคาย!AJ46</f>
        <v>106201.90999999997</v>
      </c>
      <c r="L631" s="145">
        <f>หนองคาย!AK46</f>
        <v>1627559.5899999999</v>
      </c>
      <c r="M631" s="145">
        <f>หนองคาย!AL46</f>
        <v>1851646.38</v>
      </c>
      <c r="N631" s="141"/>
      <c r="O631" s="141"/>
      <c r="P631" s="141"/>
      <c r="Q631" s="133">
        <f t="shared" si="68"/>
        <v>-224086.79000000004</v>
      </c>
      <c r="R631" s="134">
        <f t="shared" si="69"/>
        <v>324.73255985634472</v>
      </c>
    </row>
    <row r="632" spans="1:18" x14ac:dyDescent="0.35">
      <c r="A632" s="140">
        <v>10</v>
      </c>
      <c r="B632" s="141" t="s">
        <v>62</v>
      </c>
      <c r="C632" s="141" t="s">
        <v>433</v>
      </c>
      <c r="D632" s="141" t="s">
        <v>83</v>
      </c>
      <c r="E632" s="141" t="s">
        <v>434</v>
      </c>
      <c r="F632" s="141" t="s">
        <v>180</v>
      </c>
      <c r="G632" s="141" t="s">
        <v>1063</v>
      </c>
      <c r="H632" s="142">
        <v>6188</v>
      </c>
      <c r="I632" s="140">
        <v>5</v>
      </c>
      <c r="J632" s="143">
        <f>หนองคาย!F47</f>
        <v>540016.54</v>
      </c>
      <c r="K632" s="144">
        <f>หนองคาย!AJ47</f>
        <v>546180.00000000012</v>
      </c>
      <c r="L632" s="145">
        <f>หนองคาย!AK47</f>
        <v>2913066.52</v>
      </c>
      <c r="M632" s="145">
        <f>หนองคาย!AL47</f>
        <v>2457550.39</v>
      </c>
      <c r="N632" s="141"/>
      <c r="O632" s="141"/>
      <c r="P632" s="141"/>
      <c r="Q632" s="133">
        <f t="shared" si="68"/>
        <v>455516.12999999989</v>
      </c>
      <c r="R632" s="134">
        <f t="shared" si="69"/>
        <v>470.76058823529411</v>
      </c>
    </row>
    <row r="633" spans="1:18" x14ac:dyDescent="0.35">
      <c r="A633" s="140">
        <v>11</v>
      </c>
      <c r="B633" s="141" t="s">
        <v>62</v>
      </c>
      <c r="C633" s="141" t="s">
        <v>433</v>
      </c>
      <c r="D633" s="141" t="s">
        <v>83</v>
      </c>
      <c r="E633" s="141" t="s">
        <v>434</v>
      </c>
      <c r="F633" s="141" t="s">
        <v>180</v>
      </c>
      <c r="G633" s="141" t="s">
        <v>1064</v>
      </c>
      <c r="H633" s="142">
        <v>2518</v>
      </c>
      <c r="I633" s="140">
        <v>2</v>
      </c>
      <c r="J633" s="143">
        <f>หนองคาย!F48</f>
        <v>304392.92</v>
      </c>
      <c r="K633" s="144">
        <f>หนองคาย!AJ48</f>
        <v>322680.71999999997</v>
      </c>
      <c r="L633" s="145">
        <f>หนองคาย!AK48</f>
        <v>1920426.36</v>
      </c>
      <c r="M633" s="145">
        <f>หนองคาย!AL48</f>
        <v>2027979.61</v>
      </c>
      <c r="N633" s="141"/>
      <c r="O633" s="141"/>
      <c r="P633" s="141"/>
      <c r="Q633" s="133">
        <f t="shared" si="68"/>
        <v>-107553.25</v>
      </c>
      <c r="R633" s="134">
        <f t="shared" si="69"/>
        <v>762.679253375695</v>
      </c>
    </row>
    <row r="634" spans="1:18" x14ac:dyDescent="0.35">
      <c r="A634" s="140">
        <v>12</v>
      </c>
      <c r="B634" s="141" t="s">
        <v>62</v>
      </c>
      <c r="C634" s="141" t="s">
        <v>433</v>
      </c>
      <c r="D634" s="141" t="s">
        <v>83</v>
      </c>
      <c r="E634" s="141" t="s">
        <v>434</v>
      </c>
      <c r="F634" s="141" t="s">
        <v>180</v>
      </c>
      <c r="G634" s="141" t="s">
        <v>1065</v>
      </c>
      <c r="H634" s="142">
        <v>5747</v>
      </c>
      <c r="I634" s="140">
        <v>4</v>
      </c>
      <c r="J634" s="143">
        <f>หนองคาย!F49</f>
        <v>515239.54</v>
      </c>
      <c r="K634" s="144">
        <f>หนองคาย!AJ49</f>
        <v>555195.54</v>
      </c>
      <c r="L634" s="145">
        <f>หนองคาย!AK49</f>
        <v>3502048.22</v>
      </c>
      <c r="M634" s="145">
        <f>หนองคาย!AL49</f>
        <v>3246736.68</v>
      </c>
      <c r="N634" s="141"/>
      <c r="O634" s="141"/>
      <c r="P634" s="141"/>
      <c r="Q634" s="133">
        <f t="shared" si="68"/>
        <v>255311.54000000004</v>
      </c>
      <c r="R634" s="134">
        <f t="shared" si="69"/>
        <v>609.36979641552114</v>
      </c>
    </row>
    <row r="635" spans="1:18" x14ac:dyDescent="0.35">
      <c r="A635" s="140">
        <v>13</v>
      </c>
      <c r="B635" s="141" t="s">
        <v>62</v>
      </c>
      <c r="C635" s="141" t="s">
        <v>433</v>
      </c>
      <c r="D635" s="141" t="s">
        <v>83</v>
      </c>
      <c r="E635" s="141" t="s">
        <v>434</v>
      </c>
      <c r="F635" s="141" t="s">
        <v>180</v>
      </c>
      <c r="G635" s="141" t="s">
        <v>1066</v>
      </c>
      <c r="H635" s="142">
        <v>3454</v>
      </c>
      <c r="I635" s="140">
        <v>3</v>
      </c>
      <c r="J635" s="143">
        <f>หนองคาย!F50</f>
        <v>325183.48</v>
      </c>
      <c r="K635" s="144">
        <f>หนองคาย!AJ50</f>
        <v>359963.02999999997</v>
      </c>
      <c r="L635" s="145">
        <f>หนองคาย!AK50</f>
        <v>2398647.73</v>
      </c>
      <c r="M635" s="145">
        <f>หนองคาย!AL50</f>
        <v>2165765.8600000003</v>
      </c>
      <c r="N635" s="141"/>
      <c r="O635" s="141"/>
      <c r="P635" s="141"/>
      <c r="Q635" s="133">
        <f t="shared" si="68"/>
        <v>232881.86999999965</v>
      </c>
      <c r="R635" s="134">
        <f t="shared" si="69"/>
        <v>694.4550463231036</v>
      </c>
    </row>
    <row r="636" spans="1:18" x14ac:dyDescent="0.35">
      <c r="A636" s="140">
        <v>14</v>
      </c>
      <c r="B636" s="141" t="s">
        <v>62</v>
      </c>
      <c r="C636" s="141" t="s">
        <v>433</v>
      </c>
      <c r="D636" s="141" t="s">
        <v>83</v>
      </c>
      <c r="E636" s="141" t="s">
        <v>434</v>
      </c>
      <c r="F636" s="141" t="s">
        <v>180</v>
      </c>
      <c r="G636" s="141" t="s">
        <v>1067</v>
      </c>
      <c r="H636" s="142">
        <v>3787</v>
      </c>
      <c r="I636" s="140">
        <v>3</v>
      </c>
      <c r="J636" s="143">
        <f>หนองคาย!F51</f>
        <v>329822.89</v>
      </c>
      <c r="K636" s="144">
        <f>หนองคาย!AJ51</f>
        <v>339811.89</v>
      </c>
      <c r="L636" s="145">
        <f>หนองคาย!AK51</f>
        <v>2733090.39</v>
      </c>
      <c r="M636" s="145">
        <f>หนองคาย!AL51</f>
        <v>2675710.81</v>
      </c>
      <c r="N636" s="141"/>
      <c r="O636" s="141"/>
      <c r="P636" s="141"/>
      <c r="Q636" s="133">
        <f t="shared" si="68"/>
        <v>57379.580000000075</v>
      </c>
      <c r="R636" s="134">
        <f t="shared" si="69"/>
        <v>721.70329812516502</v>
      </c>
    </row>
    <row r="637" spans="1:18" x14ac:dyDescent="0.35">
      <c r="A637" s="140">
        <v>15</v>
      </c>
      <c r="B637" s="141" t="s">
        <v>62</v>
      </c>
      <c r="C637" s="141" t="s">
        <v>433</v>
      </c>
      <c r="D637" s="141" t="s">
        <v>83</v>
      </c>
      <c r="E637" s="141" t="s">
        <v>434</v>
      </c>
      <c r="F637" s="141" t="s">
        <v>180</v>
      </c>
      <c r="G637" s="141" t="s">
        <v>1068</v>
      </c>
      <c r="H637" s="142">
        <v>4306</v>
      </c>
      <c r="I637" s="140">
        <v>3</v>
      </c>
      <c r="J637" s="143">
        <f>หนองคาย!F52</f>
        <v>606369.69999999995</v>
      </c>
      <c r="K637" s="144">
        <f>หนองคาย!AJ52</f>
        <v>671161.7</v>
      </c>
      <c r="L637" s="145">
        <f>หนองคาย!AK52</f>
        <v>2185357.94</v>
      </c>
      <c r="M637" s="145">
        <f>หนองคาย!AL52</f>
        <v>2028961.0799999998</v>
      </c>
      <c r="N637" s="141"/>
      <c r="O637" s="141"/>
      <c r="P637" s="141"/>
      <c r="Q637" s="133">
        <f t="shared" si="68"/>
        <v>156396.8600000001</v>
      </c>
      <c r="R637" s="134">
        <f t="shared" si="69"/>
        <v>507.51461681374826</v>
      </c>
    </row>
    <row r="638" spans="1:18" x14ac:dyDescent="0.35">
      <c r="A638" s="140">
        <v>16</v>
      </c>
      <c r="B638" s="141" t="s">
        <v>62</v>
      </c>
      <c r="C638" s="141" t="s">
        <v>433</v>
      </c>
      <c r="D638" s="141" t="s">
        <v>83</v>
      </c>
      <c r="E638" s="141" t="s">
        <v>434</v>
      </c>
      <c r="F638" s="141" t="s">
        <v>180</v>
      </c>
      <c r="G638" s="141" t="s">
        <v>1069</v>
      </c>
      <c r="H638" s="142">
        <v>2587</v>
      </c>
      <c r="I638" s="140">
        <v>2</v>
      </c>
      <c r="J638" s="143">
        <f>หนองคาย!F53</f>
        <v>345193.03</v>
      </c>
      <c r="K638" s="144">
        <f>หนองคาย!AJ53</f>
        <v>350520.53</v>
      </c>
      <c r="L638" s="145">
        <f>หนองคาย!AK53</f>
        <v>2325114.54</v>
      </c>
      <c r="M638" s="145">
        <f>หนองคาย!AL53</f>
        <v>2291016.19</v>
      </c>
      <c r="N638" s="141"/>
      <c r="O638" s="141"/>
      <c r="P638" s="141"/>
      <c r="Q638" s="133">
        <f t="shared" si="68"/>
        <v>34098.350000000093</v>
      </c>
      <c r="R638" s="134">
        <f t="shared" si="69"/>
        <v>898.76866640896787</v>
      </c>
    </row>
    <row r="639" spans="1:18" s="152" customFormat="1" x14ac:dyDescent="0.35">
      <c r="A639" s="146">
        <v>3</v>
      </c>
      <c r="B639" s="147" t="s">
        <v>62</v>
      </c>
      <c r="C639" s="147"/>
      <c r="D639" s="147"/>
      <c r="E639" s="147" t="s">
        <v>77</v>
      </c>
      <c r="F639" s="147"/>
      <c r="G639" s="147" t="s">
        <v>436</v>
      </c>
      <c r="H639" s="153">
        <f>SUM(H623:H638)</f>
        <v>53124</v>
      </c>
      <c r="I639" s="146"/>
      <c r="J639" s="149">
        <f>SUM(J623:J638)</f>
        <v>6992900.0799999991</v>
      </c>
      <c r="K639" s="149">
        <f t="shared" ref="K639:M639" si="74">SUM(K623:K638)</f>
        <v>5402381.4800000004</v>
      </c>
      <c r="L639" s="149">
        <f t="shared" si="74"/>
        <v>37656857.919999994</v>
      </c>
      <c r="M639" s="149">
        <f t="shared" si="74"/>
        <v>36689330.469999991</v>
      </c>
      <c r="N639" s="147">
        <v>15</v>
      </c>
      <c r="O639" s="147">
        <v>15</v>
      </c>
      <c r="P639" s="147">
        <f>N639-O639</f>
        <v>0</v>
      </c>
      <c r="Q639" s="150">
        <f t="shared" si="68"/>
        <v>967527.45000000298</v>
      </c>
      <c r="R639" s="151">
        <f>L639/H639</f>
        <v>708.84831563888247</v>
      </c>
    </row>
    <row r="640" spans="1:18" x14ac:dyDescent="0.35">
      <c r="A640" s="140">
        <v>1</v>
      </c>
      <c r="B640" s="141" t="s">
        <v>62</v>
      </c>
      <c r="C640" s="141" t="s">
        <v>437</v>
      </c>
      <c r="D640" s="141" t="s">
        <v>90</v>
      </c>
      <c r="E640" s="141" t="s">
        <v>438</v>
      </c>
      <c r="F640" s="141" t="s">
        <v>210</v>
      </c>
      <c r="G640" s="141" t="s">
        <v>439</v>
      </c>
      <c r="H640" s="142"/>
      <c r="I640" s="140"/>
      <c r="J640" s="143"/>
      <c r="K640" s="144"/>
      <c r="L640" s="145"/>
      <c r="M640" s="145"/>
      <c r="N640" s="141"/>
      <c r="O640" s="141"/>
      <c r="P640" s="141"/>
    </row>
    <row r="641" spans="1:18" s="160" customFormat="1" x14ac:dyDescent="0.35">
      <c r="A641" s="154">
        <v>2</v>
      </c>
      <c r="B641" s="155" t="s">
        <v>62</v>
      </c>
      <c r="C641" s="155" t="s">
        <v>437</v>
      </c>
      <c r="D641" s="155" t="s">
        <v>90</v>
      </c>
      <c r="E641" s="155" t="s">
        <v>438</v>
      </c>
      <c r="F641" s="155" t="s">
        <v>180</v>
      </c>
      <c r="G641" s="155" t="s">
        <v>1070</v>
      </c>
      <c r="H641" s="156">
        <v>2455</v>
      </c>
      <c r="I641" s="154">
        <v>2</v>
      </c>
      <c r="J641" s="143">
        <f>หนองคาย!F54</f>
        <v>221653.14</v>
      </c>
      <c r="K641" s="157">
        <f>หนองคาย!AJ54</f>
        <v>198328.61</v>
      </c>
      <c r="L641" s="145">
        <f>หนองคาย!AK54</f>
        <v>1483690.42</v>
      </c>
      <c r="M641" s="145">
        <f>หนองคาย!AL54</f>
        <v>1546331.13</v>
      </c>
      <c r="N641" s="155"/>
      <c r="O641" s="155"/>
      <c r="P641" s="155"/>
      <c r="Q641" s="133">
        <f t="shared" si="68"/>
        <v>-62640.709999999963</v>
      </c>
      <c r="R641" s="134">
        <f t="shared" si="69"/>
        <v>604.35454989816697</v>
      </c>
    </row>
    <row r="642" spans="1:18" x14ac:dyDescent="0.35">
      <c r="A642" s="140">
        <v>3</v>
      </c>
      <c r="B642" s="141" t="s">
        <v>62</v>
      </c>
      <c r="C642" s="141" t="s">
        <v>437</v>
      </c>
      <c r="D642" s="141" t="s">
        <v>90</v>
      </c>
      <c r="E642" s="141" t="s">
        <v>438</v>
      </c>
      <c r="F642" s="141" t="s">
        <v>180</v>
      </c>
      <c r="G642" s="141" t="s">
        <v>1071</v>
      </c>
      <c r="H642" s="142">
        <v>2020</v>
      </c>
      <c r="I642" s="140">
        <v>2</v>
      </c>
      <c r="J642" s="143">
        <f>หนองคาย!F55</f>
        <v>22261.24</v>
      </c>
      <c r="K642" s="157">
        <f>หนองคาย!AJ55</f>
        <v>10937.490000000005</v>
      </c>
      <c r="L642" s="145">
        <f>หนองคาย!AK55</f>
        <v>1475813.54</v>
      </c>
      <c r="M642" s="145">
        <f>หนองคาย!AL55</f>
        <v>1591758.5399999998</v>
      </c>
      <c r="N642" s="141"/>
      <c r="O642" s="141"/>
      <c r="P642" s="141"/>
      <c r="Q642" s="133">
        <f t="shared" si="68"/>
        <v>-115944.99999999977</v>
      </c>
      <c r="R642" s="134">
        <f t="shared" si="69"/>
        <v>730.60076237623764</v>
      </c>
    </row>
    <row r="643" spans="1:18" x14ac:dyDescent="0.35">
      <c r="A643" s="140">
        <v>4</v>
      </c>
      <c r="B643" s="141" t="s">
        <v>62</v>
      </c>
      <c r="C643" s="141" t="s">
        <v>437</v>
      </c>
      <c r="D643" s="141" t="s">
        <v>90</v>
      </c>
      <c r="E643" s="141" t="s">
        <v>438</v>
      </c>
      <c r="F643" s="141" t="s">
        <v>180</v>
      </c>
      <c r="G643" s="141" t="s">
        <v>1072</v>
      </c>
      <c r="H643" s="142">
        <v>3422</v>
      </c>
      <c r="I643" s="140">
        <v>3</v>
      </c>
      <c r="J643" s="143">
        <f>หนองคาย!F56</f>
        <v>531575.18999999994</v>
      </c>
      <c r="K643" s="157">
        <f>หนองคาย!AJ56</f>
        <v>477642.69999999995</v>
      </c>
      <c r="L643" s="145">
        <f>หนองคาย!AK56</f>
        <v>2151923.5300000003</v>
      </c>
      <c r="M643" s="145">
        <f>หนองคาย!AL56</f>
        <v>2157348.48</v>
      </c>
      <c r="N643" s="141"/>
      <c r="O643" s="141"/>
      <c r="P643" s="141"/>
      <c r="Q643" s="133">
        <f t="shared" si="68"/>
        <v>-5424.9499999997206</v>
      </c>
      <c r="R643" s="134">
        <f t="shared" si="69"/>
        <v>628.84965809468156</v>
      </c>
    </row>
    <row r="644" spans="1:18" x14ac:dyDescent="0.35">
      <c r="A644" s="140">
        <v>5</v>
      </c>
      <c r="B644" s="141" t="s">
        <v>62</v>
      </c>
      <c r="C644" s="141" t="s">
        <v>437</v>
      </c>
      <c r="D644" s="141" t="s">
        <v>90</v>
      </c>
      <c r="E644" s="141" t="s">
        <v>438</v>
      </c>
      <c r="F644" s="141" t="s">
        <v>180</v>
      </c>
      <c r="G644" s="141" t="s">
        <v>1073</v>
      </c>
      <c r="H644" s="142">
        <v>2553</v>
      </c>
      <c r="I644" s="140">
        <v>2</v>
      </c>
      <c r="J644" s="143">
        <f>หนองคาย!F57</f>
        <v>470531.87</v>
      </c>
      <c r="K644" s="157">
        <f>หนองคาย!AJ57</f>
        <v>420717.64999999997</v>
      </c>
      <c r="L644" s="145">
        <f>หนองคาย!AK57</f>
        <v>1934372.5099999998</v>
      </c>
      <c r="M644" s="145">
        <f>หนองคาย!AL57</f>
        <v>1721204.72</v>
      </c>
      <c r="N644" s="141"/>
      <c r="O644" s="141"/>
      <c r="P644" s="141"/>
      <c r="Q644" s="133">
        <f t="shared" si="68"/>
        <v>213167.7899999998</v>
      </c>
      <c r="R644" s="134">
        <f t="shared" si="69"/>
        <v>757.68605953779854</v>
      </c>
    </row>
    <row r="645" spans="1:18" x14ac:dyDescent="0.35">
      <c r="A645" s="140">
        <v>6</v>
      </c>
      <c r="B645" s="141" t="s">
        <v>62</v>
      </c>
      <c r="C645" s="141" t="s">
        <v>437</v>
      </c>
      <c r="D645" s="141" t="s">
        <v>90</v>
      </c>
      <c r="E645" s="141" t="s">
        <v>438</v>
      </c>
      <c r="F645" s="141" t="s">
        <v>180</v>
      </c>
      <c r="G645" s="141" t="s">
        <v>1074</v>
      </c>
      <c r="H645" s="142">
        <v>961</v>
      </c>
      <c r="I645" s="140">
        <v>1</v>
      </c>
      <c r="J645" s="143">
        <f>หนองคาย!F58</f>
        <v>113842.8</v>
      </c>
      <c r="K645" s="157">
        <f>หนองคาย!AJ58</f>
        <v>99442.53</v>
      </c>
      <c r="L645" s="145">
        <f>หนองคาย!AK58</f>
        <v>1194428.1499999999</v>
      </c>
      <c r="M645" s="145">
        <f>หนองคาย!AL58</f>
        <v>1177352.67</v>
      </c>
      <c r="N645" s="141"/>
      <c r="O645" s="141"/>
      <c r="P645" s="141"/>
      <c r="Q645" s="133">
        <f t="shared" si="68"/>
        <v>17075.479999999981</v>
      </c>
      <c r="R645" s="134">
        <f t="shared" si="69"/>
        <v>1242.9013007284077</v>
      </c>
    </row>
    <row r="646" spans="1:18" x14ac:dyDescent="0.35">
      <c r="A646" s="140">
        <v>7</v>
      </c>
      <c r="B646" s="141" t="s">
        <v>62</v>
      </c>
      <c r="C646" s="141" t="s">
        <v>437</v>
      </c>
      <c r="D646" s="141" t="s">
        <v>90</v>
      </c>
      <c r="E646" s="141" t="s">
        <v>438</v>
      </c>
      <c r="F646" s="141" t="s">
        <v>180</v>
      </c>
      <c r="G646" s="141" t="s">
        <v>1075</v>
      </c>
      <c r="H646" s="142">
        <v>2039</v>
      </c>
      <c r="I646" s="140">
        <v>2</v>
      </c>
      <c r="J646" s="143">
        <f>หนองคาย!F59</f>
        <v>355705.19</v>
      </c>
      <c r="K646" s="157">
        <f>หนองคาย!AJ59</f>
        <v>351827.76</v>
      </c>
      <c r="L646" s="145">
        <f>หนองคาย!AK59</f>
        <v>1511463.9500000002</v>
      </c>
      <c r="M646" s="145">
        <f>หนองคาย!AL59</f>
        <v>1539093.3800000001</v>
      </c>
      <c r="N646" s="141"/>
      <c r="O646" s="141"/>
      <c r="P646" s="141"/>
      <c r="Q646" s="133">
        <f t="shared" si="68"/>
        <v>-27629.429999999935</v>
      </c>
      <c r="R646" s="134">
        <f t="shared" si="69"/>
        <v>741.27707209416394</v>
      </c>
    </row>
    <row r="647" spans="1:18" s="152" customFormat="1" x14ac:dyDescent="0.35">
      <c r="A647" s="146">
        <v>4</v>
      </c>
      <c r="B647" s="147" t="s">
        <v>62</v>
      </c>
      <c r="C647" s="147"/>
      <c r="D647" s="147"/>
      <c r="E647" s="147" t="s">
        <v>77</v>
      </c>
      <c r="F647" s="147"/>
      <c r="G647" s="147" t="s">
        <v>440</v>
      </c>
      <c r="H647" s="153">
        <f>SUM(H640:H646)</f>
        <v>13450</v>
      </c>
      <c r="I647" s="146"/>
      <c r="J647" s="149">
        <f>SUM(J640:J646)</f>
        <v>1715569.43</v>
      </c>
      <c r="K647" s="149">
        <f t="shared" ref="K647:M647" si="75">SUM(K640:K646)</f>
        <v>1558896.74</v>
      </c>
      <c r="L647" s="149">
        <f t="shared" si="75"/>
        <v>9751692.1000000015</v>
      </c>
      <c r="M647" s="149">
        <f t="shared" si="75"/>
        <v>9733088.9199999999</v>
      </c>
      <c r="N647" s="147">
        <v>6</v>
      </c>
      <c r="O647" s="147">
        <v>6</v>
      </c>
      <c r="P647" s="147">
        <f>N647-O647</f>
        <v>0</v>
      </c>
      <c r="Q647" s="150">
        <f t="shared" ref="Q647:Q710" si="76">L647-M647</f>
        <v>18603.180000001565</v>
      </c>
      <c r="R647" s="151">
        <f>L647/H647</f>
        <v>725.03286988847594</v>
      </c>
    </row>
    <row r="648" spans="1:18" x14ac:dyDescent="0.35">
      <c r="A648" s="140">
        <v>1</v>
      </c>
      <c r="B648" s="141" t="s">
        <v>62</v>
      </c>
      <c r="C648" s="141" t="s">
        <v>441</v>
      </c>
      <c r="D648" s="141" t="s">
        <v>97</v>
      </c>
      <c r="E648" s="141" t="s">
        <v>442</v>
      </c>
      <c r="F648" s="141" t="s">
        <v>210</v>
      </c>
      <c r="G648" s="141" t="s">
        <v>443</v>
      </c>
      <c r="H648" s="142"/>
      <c r="I648" s="140"/>
      <c r="J648" s="143"/>
      <c r="K648" s="144"/>
      <c r="L648" s="145"/>
      <c r="M648" s="145"/>
      <c r="N648" s="141"/>
      <c r="O648" s="141"/>
      <c r="P648" s="141"/>
    </row>
    <row r="649" spans="1:18" x14ac:dyDescent="0.35">
      <c r="A649" s="140">
        <v>2</v>
      </c>
      <c r="B649" s="141" t="s">
        <v>62</v>
      </c>
      <c r="C649" s="141" t="s">
        <v>441</v>
      </c>
      <c r="D649" s="141" t="s">
        <v>97</v>
      </c>
      <c r="E649" s="141" t="s">
        <v>442</v>
      </c>
      <c r="F649" s="141" t="s">
        <v>180</v>
      </c>
      <c r="G649" s="141" t="s">
        <v>1076</v>
      </c>
      <c r="H649" s="142">
        <v>3187</v>
      </c>
      <c r="I649" s="140">
        <v>3</v>
      </c>
      <c r="J649" s="143">
        <f>หนองคาย!F60</f>
        <v>40116.83</v>
      </c>
      <c r="K649" s="144">
        <f>หนองคาย!AJ60</f>
        <v>68460.53</v>
      </c>
      <c r="L649" s="145">
        <f>หนองคาย!AK60</f>
        <v>1253456.97</v>
      </c>
      <c r="M649" s="145">
        <f>หนองคาย!AL60</f>
        <v>1134908.1400000001</v>
      </c>
      <c r="N649" s="141"/>
      <c r="O649" s="141"/>
      <c r="P649" s="141"/>
      <c r="Q649" s="133">
        <f t="shared" si="76"/>
        <v>118548.82999999984</v>
      </c>
      <c r="R649" s="134">
        <f t="shared" ref="R649:R710" si="77">L649/H649</f>
        <v>393.30309695638533</v>
      </c>
    </row>
    <row r="650" spans="1:18" x14ac:dyDescent="0.35">
      <c r="A650" s="140">
        <v>3</v>
      </c>
      <c r="B650" s="141" t="s">
        <v>62</v>
      </c>
      <c r="C650" s="141" t="s">
        <v>441</v>
      </c>
      <c r="D650" s="141" t="s">
        <v>97</v>
      </c>
      <c r="E650" s="141" t="s">
        <v>442</v>
      </c>
      <c r="F650" s="141" t="s">
        <v>180</v>
      </c>
      <c r="G650" s="141" t="s">
        <v>1077</v>
      </c>
      <c r="H650" s="142">
        <v>4931</v>
      </c>
      <c r="I650" s="140">
        <v>4</v>
      </c>
      <c r="J650" s="143">
        <f>หนองคาย!F61</f>
        <v>222408.15</v>
      </c>
      <c r="K650" s="144">
        <f>หนองคาย!AJ61</f>
        <v>252931.5</v>
      </c>
      <c r="L650" s="145">
        <f>หนองคาย!AK61</f>
        <v>1529555.76</v>
      </c>
      <c r="M650" s="145">
        <f>หนองคาย!AL61</f>
        <v>1466002.64</v>
      </c>
      <c r="N650" s="141"/>
      <c r="O650" s="141"/>
      <c r="P650" s="141"/>
      <c r="Q650" s="133">
        <f t="shared" si="76"/>
        <v>63553.120000000112</v>
      </c>
      <c r="R650" s="134">
        <f t="shared" si="77"/>
        <v>310.19179882376801</v>
      </c>
    </row>
    <row r="651" spans="1:18" x14ac:dyDescent="0.35">
      <c r="A651" s="140">
        <v>4</v>
      </c>
      <c r="B651" s="141" t="s">
        <v>62</v>
      </c>
      <c r="C651" s="141" t="s">
        <v>441</v>
      </c>
      <c r="D651" s="141" t="s">
        <v>97</v>
      </c>
      <c r="E651" s="141" t="s">
        <v>442</v>
      </c>
      <c r="F651" s="141" t="s">
        <v>180</v>
      </c>
      <c r="G651" s="141" t="s">
        <v>1078</v>
      </c>
      <c r="H651" s="142">
        <v>2673</v>
      </c>
      <c r="I651" s="140">
        <v>2</v>
      </c>
      <c r="J651" s="143">
        <f>หนองคาย!F62</f>
        <v>482446</v>
      </c>
      <c r="K651" s="144">
        <f>หนองคาย!AJ62</f>
        <v>528016.44999999995</v>
      </c>
      <c r="L651" s="145">
        <f>หนองคาย!AK62</f>
        <v>1895050.1</v>
      </c>
      <c r="M651" s="145">
        <f>หนองคาย!AL62</f>
        <v>1695705.08</v>
      </c>
      <c r="N651" s="141"/>
      <c r="O651" s="141"/>
      <c r="P651" s="141"/>
      <c r="Q651" s="133">
        <f t="shared" si="76"/>
        <v>199345.02000000002</v>
      </c>
      <c r="R651" s="134">
        <f t="shared" si="77"/>
        <v>708.96000748222968</v>
      </c>
    </row>
    <row r="652" spans="1:18" x14ac:dyDescent="0.35">
      <c r="A652" s="140">
        <v>5</v>
      </c>
      <c r="B652" s="141" t="s">
        <v>62</v>
      </c>
      <c r="C652" s="141" t="s">
        <v>441</v>
      </c>
      <c r="D652" s="141" t="s">
        <v>97</v>
      </c>
      <c r="E652" s="141" t="s">
        <v>442</v>
      </c>
      <c r="F652" s="141" t="s">
        <v>180</v>
      </c>
      <c r="G652" s="141" t="s">
        <v>1079</v>
      </c>
      <c r="H652" s="142">
        <v>3204</v>
      </c>
      <c r="I652" s="140">
        <v>3</v>
      </c>
      <c r="J652" s="143">
        <f>หนองคาย!F63</f>
        <v>176673.8</v>
      </c>
      <c r="K652" s="144">
        <f>หนองคาย!AJ63</f>
        <v>180275.65999999997</v>
      </c>
      <c r="L652" s="145">
        <f>หนองคาย!AK63</f>
        <v>1728214.25</v>
      </c>
      <c r="M652" s="145">
        <f>หนองคาย!AL63</f>
        <v>1745982.35</v>
      </c>
      <c r="N652" s="141"/>
      <c r="O652" s="141"/>
      <c r="P652" s="141"/>
      <c r="Q652" s="133">
        <f t="shared" si="76"/>
        <v>-17768.100000000093</v>
      </c>
      <c r="R652" s="134">
        <f t="shared" si="77"/>
        <v>539.39271223470666</v>
      </c>
    </row>
    <row r="653" spans="1:18" x14ac:dyDescent="0.35">
      <c r="A653" s="140">
        <v>6</v>
      </c>
      <c r="B653" s="141" t="s">
        <v>62</v>
      </c>
      <c r="C653" s="141" t="s">
        <v>441</v>
      </c>
      <c r="D653" s="141" t="s">
        <v>97</v>
      </c>
      <c r="E653" s="141" t="s">
        <v>442</v>
      </c>
      <c r="F653" s="141" t="s">
        <v>180</v>
      </c>
      <c r="G653" s="141" t="s">
        <v>1080</v>
      </c>
      <c r="H653" s="142">
        <v>2244</v>
      </c>
      <c r="I653" s="140">
        <v>2</v>
      </c>
      <c r="J653" s="143">
        <f>หนองคาย!F64</f>
        <v>241044.61</v>
      </c>
      <c r="K653" s="144">
        <f>หนองคาย!AJ64</f>
        <v>243579.97999999998</v>
      </c>
      <c r="L653" s="145">
        <f>หนองคาย!AK64</f>
        <v>1626870.9100000001</v>
      </c>
      <c r="M653" s="145">
        <f>หนองคาย!AL64</f>
        <v>1580951.57</v>
      </c>
      <c r="N653" s="141"/>
      <c r="O653" s="141"/>
      <c r="P653" s="141"/>
      <c r="Q653" s="133">
        <f t="shared" si="76"/>
        <v>45919.340000000084</v>
      </c>
      <c r="R653" s="134">
        <f t="shared" si="77"/>
        <v>724.98703654188955</v>
      </c>
    </row>
    <row r="654" spans="1:18" s="152" customFormat="1" x14ac:dyDescent="0.35">
      <c r="A654" s="146">
        <v>5</v>
      </c>
      <c r="B654" s="147" t="s">
        <v>62</v>
      </c>
      <c r="C654" s="147"/>
      <c r="D654" s="147"/>
      <c r="E654" s="147" t="s">
        <v>77</v>
      </c>
      <c r="F654" s="147"/>
      <c r="G654" s="147" t="s">
        <v>444</v>
      </c>
      <c r="H654" s="153">
        <f>SUM(H648:H653)</f>
        <v>16239</v>
      </c>
      <c r="I654" s="146"/>
      <c r="J654" s="149">
        <f>SUM(J648:J653)</f>
        <v>1162689.3900000001</v>
      </c>
      <c r="K654" s="184">
        <f>SUM(K648:K653)</f>
        <v>1273264.1199999999</v>
      </c>
      <c r="L654" s="149">
        <f t="shared" ref="L654:M654" si="78">SUM(L648:L653)</f>
        <v>8033147.9900000002</v>
      </c>
      <c r="M654" s="149">
        <f t="shared" si="78"/>
        <v>7623549.7800000012</v>
      </c>
      <c r="N654" s="147">
        <v>5</v>
      </c>
      <c r="O654" s="147">
        <v>5</v>
      </c>
      <c r="P654" s="147">
        <f>N654-O654</f>
        <v>0</v>
      </c>
      <c r="Q654" s="150">
        <f t="shared" si="76"/>
        <v>409598.20999999903</v>
      </c>
      <c r="R654" s="151">
        <f>L654/H654</f>
        <v>494.68243056838475</v>
      </c>
    </row>
    <row r="655" spans="1:18" x14ac:dyDescent="0.35">
      <c r="A655" s="140">
        <v>1</v>
      </c>
      <c r="B655" s="141" t="s">
        <v>62</v>
      </c>
      <c r="C655" s="141" t="s">
        <v>445</v>
      </c>
      <c r="D655" s="141" t="s">
        <v>111</v>
      </c>
      <c r="E655" s="141" t="s">
        <v>446</v>
      </c>
      <c r="F655" s="141" t="s">
        <v>210</v>
      </c>
      <c r="G655" s="141" t="s">
        <v>447</v>
      </c>
      <c r="H655" s="142"/>
      <c r="I655" s="140"/>
      <c r="J655" s="143"/>
      <c r="K655" s="144"/>
      <c r="L655" s="145"/>
      <c r="M655" s="145"/>
      <c r="N655" s="141"/>
      <c r="O655" s="141"/>
      <c r="P655" s="141"/>
    </row>
    <row r="656" spans="1:18" x14ac:dyDescent="0.35">
      <c r="A656" s="140">
        <v>2</v>
      </c>
      <c r="B656" s="141" t="s">
        <v>62</v>
      </c>
      <c r="C656" s="141" t="s">
        <v>445</v>
      </c>
      <c r="D656" s="141" t="s">
        <v>111</v>
      </c>
      <c r="E656" s="141" t="s">
        <v>446</v>
      </c>
      <c r="F656" s="141" t="s">
        <v>180</v>
      </c>
      <c r="G656" s="141" t="s">
        <v>1081</v>
      </c>
      <c r="H656" s="142">
        <v>5619</v>
      </c>
      <c r="I656" s="140">
        <v>4</v>
      </c>
      <c r="J656" s="143">
        <f>หนองคาย!F65</f>
        <v>411524.02</v>
      </c>
      <c r="K656" s="144">
        <f>หนองคาย!AJ65</f>
        <v>440734.06000000006</v>
      </c>
      <c r="L656" s="145">
        <f>หนองคาย!AK65</f>
        <v>2738993.08</v>
      </c>
      <c r="M656" s="145">
        <f>หนองคาย!AL65</f>
        <v>2445592.56</v>
      </c>
      <c r="N656" s="141"/>
      <c r="O656" s="141"/>
      <c r="P656" s="141"/>
      <c r="Q656" s="133">
        <f t="shared" si="76"/>
        <v>293400.52</v>
      </c>
      <c r="R656" s="134">
        <f t="shared" si="77"/>
        <v>487.45205196654211</v>
      </c>
    </row>
    <row r="657" spans="1:18" x14ac:dyDescent="0.35">
      <c r="A657" s="140">
        <v>3</v>
      </c>
      <c r="B657" s="141" t="s">
        <v>62</v>
      </c>
      <c r="C657" s="141" t="s">
        <v>445</v>
      </c>
      <c r="D657" s="141" t="s">
        <v>111</v>
      </c>
      <c r="E657" s="141" t="s">
        <v>446</v>
      </c>
      <c r="F657" s="141" t="s">
        <v>180</v>
      </c>
      <c r="G657" s="141" t="s">
        <v>1082</v>
      </c>
      <c r="H657" s="142">
        <v>5086</v>
      </c>
      <c r="I657" s="140">
        <v>4</v>
      </c>
      <c r="J657" s="143">
        <f>หนองคาย!F66</f>
        <v>304311.28999999998</v>
      </c>
      <c r="K657" s="144">
        <f>หนองคาย!AJ66</f>
        <v>477897.61</v>
      </c>
      <c r="L657" s="145">
        <f>หนองคาย!AK66</f>
        <v>4849332.1500000004</v>
      </c>
      <c r="M657" s="145">
        <f>หนองคาย!AL66</f>
        <v>2655391.73</v>
      </c>
      <c r="N657" s="141"/>
      <c r="O657" s="141"/>
      <c r="P657" s="141"/>
      <c r="Q657" s="133">
        <f t="shared" si="76"/>
        <v>2193940.4200000004</v>
      </c>
      <c r="R657" s="134">
        <f t="shared" si="77"/>
        <v>953.46680102241453</v>
      </c>
    </row>
    <row r="658" spans="1:18" x14ac:dyDescent="0.35">
      <c r="A658" s="140">
        <v>4</v>
      </c>
      <c r="B658" s="141" t="s">
        <v>62</v>
      </c>
      <c r="C658" s="141" t="s">
        <v>445</v>
      </c>
      <c r="D658" s="141" t="s">
        <v>111</v>
      </c>
      <c r="E658" s="141" t="s">
        <v>446</v>
      </c>
      <c r="F658" s="141" t="s">
        <v>180</v>
      </c>
      <c r="G658" s="141" t="s">
        <v>1083</v>
      </c>
      <c r="H658" s="142">
        <v>7208</v>
      </c>
      <c r="I658" s="140">
        <v>5</v>
      </c>
      <c r="J658" s="143">
        <f>หนองคาย!F67</f>
        <v>741655.04000000004</v>
      </c>
      <c r="K658" s="144">
        <f>หนองคาย!AJ67</f>
        <v>789238.81</v>
      </c>
      <c r="L658" s="145">
        <f>หนองคาย!AK67</f>
        <v>2668095.4299999997</v>
      </c>
      <c r="M658" s="145">
        <f>หนองคาย!AL67</f>
        <v>2094674.03</v>
      </c>
      <c r="N658" s="141"/>
      <c r="O658" s="141"/>
      <c r="P658" s="141"/>
      <c r="Q658" s="133">
        <f t="shared" si="76"/>
        <v>573421.39999999967</v>
      </c>
      <c r="R658" s="134">
        <f t="shared" si="77"/>
        <v>370.15752358490562</v>
      </c>
    </row>
    <row r="659" spans="1:18" s="152" customFormat="1" x14ac:dyDescent="0.35">
      <c r="A659" s="146">
        <v>6</v>
      </c>
      <c r="B659" s="147" t="s">
        <v>62</v>
      </c>
      <c r="C659" s="147"/>
      <c r="D659" s="147"/>
      <c r="E659" s="147" t="s">
        <v>77</v>
      </c>
      <c r="F659" s="147"/>
      <c r="G659" s="147" t="s">
        <v>448</v>
      </c>
      <c r="H659" s="153">
        <f>SUM(H656:H658)</f>
        <v>17913</v>
      </c>
      <c r="I659" s="146"/>
      <c r="J659" s="149">
        <f>SUM(J655:J658)</f>
        <v>1457490.35</v>
      </c>
      <c r="K659" s="149">
        <f t="shared" ref="K659:M659" si="79">SUM(K655:K658)</f>
        <v>1707870.48</v>
      </c>
      <c r="L659" s="149">
        <f t="shared" si="79"/>
        <v>10256420.66</v>
      </c>
      <c r="M659" s="149">
        <f t="shared" si="79"/>
        <v>7195658.3200000003</v>
      </c>
      <c r="N659" s="147">
        <v>3</v>
      </c>
      <c r="O659" s="147">
        <v>3</v>
      </c>
      <c r="P659" s="147">
        <f>N659-O659</f>
        <v>0</v>
      </c>
      <c r="Q659" s="150">
        <f t="shared" si="76"/>
        <v>3060762.34</v>
      </c>
      <c r="R659" s="151">
        <f>L659/H659</f>
        <v>572.56856249651094</v>
      </c>
    </row>
    <row r="660" spans="1:18" x14ac:dyDescent="0.35">
      <c r="A660" s="140">
        <v>1</v>
      </c>
      <c r="B660" s="141" t="s">
        <v>62</v>
      </c>
      <c r="C660" s="141" t="s">
        <v>449</v>
      </c>
      <c r="D660" s="141" t="s">
        <v>125</v>
      </c>
      <c r="E660" s="141" t="s">
        <v>450</v>
      </c>
      <c r="F660" s="141" t="s">
        <v>210</v>
      </c>
      <c r="G660" s="141" t="s">
        <v>451</v>
      </c>
      <c r="H660" s="142"/>
      <c r="I660" s="140"/>
      <c r="J660" s="143"/>
      <c r="K660" s="144"/>
      <c r="L660" s="145"/>
      <c r="M660" s="145"/>
      <c r="N660" s="141"/>
      <c r="O660" s="141"/>
      <c r="P660" s="141"/>
    </row>
    <row r="661" spans="1:18" x14ac:dyDescent="0.35">
      <c r="A661" s="140">
        <v>2</v>
      </c>
      <c r="B661" s="141" t="s">
        <v>62</v>
      </c>
      <c r="C661" s="141" t="s">
        <v>449</v>
      </c>
      <c r="D661" s="141" t="s">
        <v>125</v>
      </c>
      <c r="E661" s="141" t="s">
        <v>450</v>
      </c>
      <c r="F661" s="141" t="s">
        <v>180</v>
      </c>
      <c r="G661" s="141" t="s">
        <v>1084</v>
      </c>
      <c r="H661" s="142">
        <v>2983</v>
      </c>
      <c r="I661" s="140">
        <v>2</v>
      </c>
      <c r="J661" s="143">
        <f>หนองคาย!F68</f>
        <v>436174.31</v>
      </c>
      <c r="K661" s="144">
        <f>หนองคาย!AJ68</f>
        <v>516848.95999999996</v>
      </c>
      <c r="L661" s="145">
        <f>หนองคาย!AK68</f>
        <v>3092987.0999999996</v>
      </c>
      <c r="M661" s="145">
        <f>หนองคาย!AL68</f>
        <v>2649245.7600000002</v>
      </c>
      <c r="N661" s="141"/>
      <c r="O661" s="141"/>
      <c r="P661" s="141"/>
      <c r="Q661" s="133">
        <f t="shared" si="76"/>
        <v>443741.33999999939</v>
      </c>
      <c r="R661" s="134">
        <f t="shared" si="77"/>
        <v>1036.8713040563191</v>
      </c>
    </row>
    <row r="662" spans="1:18" x14ac:dyDescent="0.35">
      <c r="A662" s="140">
        <v>3</v>
      </c>
      <c r="B662" s="141" t="s">
        <v>62</v>
      </c>
      <c r="C662" s="141" t="s">
        <v>449</v>
      </c>
      <c r="D662" s="141" t="s">
        <v>125</v>
      </c>
      <c r="E662" s="141" t="s">
        <v>450</v>
      </c>
      <c r="F662" s="141" t="s">
        <v>180</v>
      </c>
      <c r="G662" s="141" t="s">
        <v>1085</v>
      </c>
      <c r="H662" s="142">
        <v>3185</v>
      </c>
      <c r="I662" s="140">
        <v>3</v>
      </c>
      <c r="J662" s="143">
        <f>หนองคาย!F69</f>
        <v>498228.41</v>
      </c>
      <c r="K662" s="144">
        <f>หนองคาย!AJ69</f>
        <v>538738.54999999993</v>
      </c>
      <c r="L662" s="145">
        <f>หนองคาย!AK69</f>
        <v>1718959.86</v>
      </c>
      <c r="M662" s="145">
        <f>หนองคาย!AL69</f>
        <v>1427687.74</v>
      </c>
      <c r="N662" s="141"/>
      <c r="O662" s="141"/>
      <c r="P662" s="141"/>
      <c r="Q662" s="133">
        <f t="shared" si="76"/>
        <v>291272.12000000011</v>
      </c>
      <c r="R662" s="134">
        <f t="shared" si="77"/>
        <v>539.70482260596555</v>
      </c>
    </row>
    <row r="663" spans="1:18" x14ac:dyDescent="0.35">
      <c r="A663" s="140">
        <v>4</v>
      </c>
      <c r="B663" s="141" t="s">
        <v>62</v>
      </c>
      <c r="C663" s="141" t="s">
        <v>449</v>
      </c>
      <c r="D663" s="141" t="s">
        <v>125</v>
      </c>
      <c r="E663" s="141" t="s">
        <v>450</v>
      </c>
      <c r="F663" s="141" t="s">
        <v>180</v>
      </c>
      <c r="G663" s="141" t="s">
        <v>1086</v>
      </c>
      <c r="H663" s="142">
        <v>5687</v>
      </c>
      <c r="I663" s="140">
        <v>4</v>
      </c>
      <c r="J663" s="143">
        <f>หนองคาย!F70</f>
        <v>470196.54</v>
      </c>
      <c r="K663" s="144">
        <f>หนองคาย!AJ70</f>
        <v>516861.44</v>
      </c>
      <c r="L663" s="145">
        <f>หนองคาย!AK70</f>
        <v>3673588.52</v>
      </c>
      <c r="M663" s="145">
        <f>หนองคาย!AL70</f>
        <v>2863228.67</v>
      </c>
      <c r="N663" s="141"/>
      <c r="O663" s="141"/>
      <c r="P663" s="141"/>
      <c r="Q663" s="133">
        <f t="shared" si="76"/>
        <v>810359.85000000009</v>
      </c>
      <c r="R663" s="134">
        <f t="shared" si="77"/>
        <v>645.96246175487954</v>
      </c>
    </row>
    <row r="664" spans="1:18" x14ac:dyDescent="0.35">
      <c r="A664" s="140">
        <v>5</v>
      </c>
      <c r="B664" s="141" t="s">
        <v>62</v>
      </c>
      <c r="C664" s="141" t="s">
        <v>449</v>
      </c>
      <c r="D664" s="141" t="s">
        <v>125</v>
      </c>
      <c r="E664" s="141" t="s">
        <v>450</v>
      </c>
      <c r="F664" s="141" t="s">
        <v>180</v>
      </c>
      <c r="G664" s="141" t="s">
        <v>1087</v>
      </c>
      <c r="H664" s="142">
        <v>5400</v>
      </c>
      <c r="I664" s="140">
        <v>4</v>
      </c>
      <c r="J664" s="143">
        <f>หนองคาย!F71</f>
        <v>1561645.31</v>
      </c>
      <c r="K664" s="144">
        <f>หนองคาย!AJ71</f>
        <v>1585961.31</v>
      </c>
      <c r="L664" s="145">
        <f>หนองคาย!AK71</f>
        <v>2265522.5700000003</v>
      </c>
      <c r="M664" s="145">
        <f>หนองคาย!AL71</f>
        <v>2025997.24</v>
      </c>
      <c r="N664" s="141"/>
      <c r="O664" s="141"/>
      <c r="P664" s="141"/>
      <c r="Q664" s="133">
        <f t="shared" si="76"/>
        <v>239525.33000000031</v>
      </c>
      <c r="R664" s="134">
        <f t="shared" si="77"/>
        <v>419.54121666666674</v>
      </c>
    </row>
    <row r="665" spans="1:18" x14ac:dyDescent="0.35">
      <c r="A665" s="140">
        <v>6</v>
      </c>
      <c r="B665" s="141" t="s">
        <v>62</v>
      </c>
      <c r="C665" s="141" t="s">
        <v>449</v>
      </c>
      <c r="D665" s="141" t="s">
        <v>125</v>
      </c>
      <c r="E665" s="141" t="s">
        <v>450</v>
      </c>
      <c r="F665" s="141" t="s">
        <v>180</v>
      </c>
      <c r="G665" s="141" t="s">
        <v>1088</v>
      </c>
      <c r="H665" s="142">
        <v>9957</v>
      </c>
      <c r="I665" s="140">
        <v>5</v>
      </c>
      <c r="J665" s="143">
        <f>หนองคาย!F72</f>
        <v>1324483.25</v>
      </c>
      <c r="K665" s="144">
        <f>หนองคาย!AJ72</f>
        <v>1346050.07</v>
      </c>
      <c r="L665" s="145">
        <f>หนองคาย!AK72</f>
        <v>4138424.44</v>
      </c>
      <c r="M665" s="145">
        <f>หนองคาย!AL72</f>
        <v>3475348.06</v>
      </c>
      <c r="N665" s="141"/>
      <c r="O665" s="141"/>
      <c r="P665" s="141"/>
      <c r="Q665" s="133">
        <f t="shared" si="76"/>
        <v>663076.37999999989</v>
      </c>
      <c r="R665" s="134">
        <f t="shared" si="77"/>
        <v>415.62965150145624</v>
      </c>
    </row>
    <row r="666" spans="1:18" x14ac:dyDescent="0.35">
      <c r="A666" s="140">
        <v>7</v>
      </c>
      <c r="B666" s="141" t="s">
        <v>62</v>
      </c>
      <c r="C666" s="141" t="s">
        <v>449</v>
      </c>
      <c r="D666" s="141" t="s">
        <v>125</v>
      </c>
      <c r="E666" s="141" t="s">
        <v>450</v>
      </c>
      <c r="F666" s="141" t="s">
        <v>180</v>
      </c>
      <c r="G666" s="141" t="s">
        <v>1089</v>
      </c>
      <c r="H666" s="142">
        <v>2898</v>
      </c>
      <c r="I666" s="140">
        <v>2</v>
      </c>
      <c r="J666" s="143">
        <f>หนองคาย!F73</f>
        <v>1062183.28</v>
      </c>
      <c r="K666" s="144">
        <f>หนองคาย!AJ73</f>
        <v>1019881.69</v>
      </c>
      <c r="L666" s="145">
        <f>หนองคาย!AK73</f>
        <v>1730131.25</v>
      </c>
      <c r="M666" s="145">
        <f>หนองคาย!AL73</f>
        <v>1445397.4</v>
      </c>
      <c r="N666" s="141"/>
      <c r="O666" s="141"/>
      <c r="P666" s="141"/>
      <c r="Q666" s="133">
        <f t="shared" si="76"/>
        <v>284733.85000000009</v>
      </c>
      <c r="R666" s="134">
        <f t="shared" si="77"/>
        <v>597.00871290545206</v>
      </c>
    </row>
    <row r="667" spans="1:18" x14ac:dyDescent="0.35">
      <c r="A667" s="140">
        <v>8</v>
      </c>
      <c r="B667" s="141" t="s">
        <v>62</v>
      </c>
      <c r="C667" s="141" t="s">
        <v>449</v>
      </c>
      <c r="D667" s="141" t="s">
        <v>125</v>
      </c>
      <c r="E667" s="141" t="s">
        <v>450</v>
      </c>
      <c r="F667" s="141" t="s">
        <v>180</v>
      </c>
      <c r="G667" s="141" t="s">
        <v>1090</v>
      </c>
      <c r="H667" s="142">
        <v>3080</v>
      </c>
      <c r="I667" s="140">
        <v>3</v>
      </c>
      <c r="J667" s="143">
        <f>หนองคาย!F74</f>
        <v>167251.26</v>
      </c>
      <c r="K667" s="144">
        <f>หนองคาย!AJ74</f>
        <v>161692.98000000001</v>
      </c>
      <c r="L667" s="145">
        <f>หนองคาย!AK74</f>
        <v>1548559.2200000002</v>
      </c>
      <c r="M667" s="145">
        <f>หนองคาย!AL74</f>
        <v>1314580.3899999999</v>
      </c>
      <c r="N667" s="141"/>
      <c r="O667" s="141"/>
      <c r="P667" s="141"/>
      <c r="Q667" s="133">
        <f t="shared" si="76"/>
        <v>233978.83000000031</v>
      </c>
      <c r="R667" s="134">
        <f t="shared" si="77"/>
        <v>502.77896753246762</v>
      </c>
    </row>
    <row r="668" spans="1:18" s="152" customFormat="1" x14ac:dyDescent="0.35">
      <c r="A668" s="146">
        <v>7</v>
      </c>
      <c r="B668" s="147" t="s">
        <v>62</v>
      </c>
      <c r="C668" s="147"/>
      <c r="D668" s="147"/>
      <c r="E668" s="147" t="s">
        <v>77</v>
      </c>
      <c r="F668" s="147"/>
      <c r="G668" s="147" t="s">
        <v>452</v>
      </c>
      <c r="H668" s="153">
        <f>SUM(H661:H667)</f>
        <v>33190</v>
      </c>
      <c r="I668" s="146"/>
      <c r="J668" s="149">
        <f>SUM(J660:J667)</f>
        <v>5520162.3600000003</v>
      </c>
      <c r="K668" s="149">
        <f t="shared" ref="K668:M668" si="80">SUM(K660:K667)</f>
        <v>5686035</v>
      </c>
      <c r="L668" s="149">
        <f t="shared" si="80"/>
        <v>18168172.960000001</v>
      </c>
      <c r="M668" s="149">
        <f t="shared" si="80"/>
        <v>15201485.260000002</v>
      </c>
      <c r="N668" s="147">
        <v>7</v>
      </c>
      <c r="O668" s="147">
        <v>7</v>
      </c>
      <c r="P668" s="147">
        <f>N668-O668</f>
        <v>0</v>
      </c>
      <c r="Q668" s="150">
        <f t="shared" si="76"/>
        <v>2966687.6999999993</v>
      </c>
      <c r="R668" s="151">
        <f>L668/H668</f>
        <v>547.39900451943356</v>
      </c>
    </row>
    <row r="669" spans="1:18" x14ac:dyDescent="0.35">
      <c r="A669" s="140">
        <v>1</v>
      </c>
      <c r="B669" s="141" t="s">
        <v>62</v>
      </c>
      <c r="C669" s="141" t="s">
        <v>453</v>
      </c>
      <c r="D669" s="141" t="s">
        <v>130</v>
      </c>
      <c r="E669" s="141" t="s">
        <v>454</v>
      </c>
      <c r="F669" s="141" t="s">
        <v>210</v>
      </c>
      <c r="G669" s="141" t="s">
        <v>455</v>
      </c>
      <c r="H669" s="142"/>
      <c r="I669" s="140"/>
      <c r="J669" s="143"/>
      <c r="K669" s="144"/>
      <c r="L669" s="145"/>
      <c r="M669" s="145"/>
      <c r="N669" s="141"/>
      <c r="O669" s="141"/>
      <c r="P669" s="141"/>
    </row>
    <row r="670" spans="1:18" x14ac:dyDescent="0.35">
      <c r="A670" s="140">
        <v>2</v>
      </c>
      <c r="B670" s="141" t="s">
        <v>62</v>
      </c>
      <c r="C670" s="141" t="s">
        <v>453</v>
      </c>
      <c r="D670" s="141" t="s">
        <v>130</v>
      </c>
      <c r="E670" s="141" t="s">
        <v>454</v>
      </c>
      <c r="F670" s="141" t="s">
        <v>180</v>
      </c>
      <c r="G670" s="141" t="s">
        <v>1091</v>
      </c>
      <c r="H670" s="142">
        <v>5394</v>
      </c>
      <c r="I670" s="140">
        <v>4</v>
      </c>
      <c r="J670" s="143">
        <f>หนองคาย!F75</f>
        <v>522743.29</v>
      </c>
      <c r="K670" s="144">
        <f>หนองคาย!AJ75</f>
        <v>629018.5</v>
      </c>
      <c r="L670" s="145">
        <f>หนองคาย!AK75</f>
        <v>3168065.6799999997</v>
      </c>
      <c r="M670" s="145">
        <f>หนองคาย!AL75</f>
        <v>2845316.03</v>
      </c>
      <c r="N670" s="141"/>
      <c r="O670" s="141"/>
      <c r="P670" s="141"/>
      <c r="Q670" s="133">
        <f t="shared" si="76"/>
        <v>322749.64999999991</v>
      </c>
      <c r="R670" s="134">
        <f t="shared" si="77"/>
        <v>587.33142009640335</v>
      </c>
    </row>
    <row r="671" spans="1:18" x14ac:dyDescent="0.35">
      <c r="A671" s="140">
        <v>3</v>
      </c>
      <c r="B671" s="141" t="s">
        <v>62</v>
      </c>
      <c r="C671" s="141" t="s">
        <v>453</v>
      </c>
      <c r="D671" s="141" t="s">
        <v>130</v>
      </c>
      <c r="E671" s="141" t="s">
        <v>454</v>
      </c>
      <c r="F671" s="141" t="s">
        <v>180</v>
      </c>
      <c r="G671" s="141" t="s">
        <v>1092</v>
      </c>
      <c r="H671" s="142">
        <v>6493</v>
      </c>
      <c r="I671" s="140">
        <v>5</v>
      </c>
      <c r="J671" s="143">
        <f>หนองคาย!F76</f>
        <v>522016.63</v>
      </c>
      <c r="K671" s="144">
        <f>หนองคาย!AJ76</f>
        <v>530615.05000000005</v>
      </c>
      <c r="L671" s="145">
        <f>หนองคาย!AK76</f>
        <v>3275285.18</v>
      </c>
      <c r="M671" s="145">
        <f>หนองคาย!AL76</f>
        <v>3440797.93</v>
      </c>
      <c r="N671" s="141"/>
      <c r="O671" s="141"/>
      <c r="P671" s="141"/>
      <c r="Q671" s="133">
        <f t="shared" si="76"/>
        <v>-165512.75</v>
      </c>
      <c r="R671" s="134">
        <f t="shared" si="77"/>
        <v>504.43326351455414</v>
      </c>
    </row>
    <row r="672" spans="1:18" x14ac:dyDescent="0.35">
      <c r="A672" s="140">
        <v>4</v>
      </c>
      <c r="B672" s="141" t="s">
        <v>62</v>
      </c>
      <c r="C672" s="141" t="s">
        <v>453</v>
      </c>
      <c r="D672" s="141" t="s">
        <v>130</v>
      </c>
      <c r="E672" s="141" t="s">
        <v>454</v>
      </c>
      <c r="F672" s="141" t="s">
        <v>180</v>
      </c>
      <c r="G672" s="141" t="s">
        <v>1093</v>
      </c>
      <c r="H672" s="142">
        <v>2652</v>
      </c>
      <c r="I672" s="140">
        <v>2</v>
      </c>
      <c r="J672" s="143">
        <f>หนองคาย!F77</f>
        <v>168379.36</v>
      </c>
      <c r="K672" s="144">
        <f>หนองคาย!AJ77</f>
        <v>178928.94999999998</v>
      </c>
      <c r="L672" s="145">
        <f>หนองคาย!AK77</f>
        <v>1348877.3900000001</v>
      </c>
      <c r="M672" s="145">
        <f>หนองคาย!AL77</f>
        <v>1324145.69</v>
      </c>
      <c r="N672" s="141"/>
      <c r="O672" s="141"/>
      <c r="P672" s="141"/>
      <c r="Q672" s="133">
        <f t="shared" si="76"/>
        <v>24731.700000000186</v>
      </c>
      <c r="R672" s="134">
        <f t="shared" si="77"/>
        <v>508.62646681749629</v>
      </c>
    </row>
    <row r="673" spans="1:18" x14ac:dyDescent="0.35">
      <c r="A673" s="140">
        <v>5</v>
      </c>
      <c r="B673" s="141" t="s">
        <v>62</v>
      </c>
      <c r="C673" s="141" t="s">
        <v>453</v>
      </c>
      <c r="D673" s="141" t="s">
        <v>130</v>
      </c>
      <c r="E673" s="141" t="s">
        <v>454</v>
      </c>
      <c r="F673" s="141" t="s">
        <v>180</v>
      </c>
      <c r="G673" s="141" t="s">
        <v>1094</v>
      </c>
      <c r="H673" s="142">
        <v>5048</v>
      </c>
      <c r="I673" s="140">
        <v>4</v>
      </c>
      <c r="J673" s="143">
        <f>หนองคาย!F78</f>
        <v>607069.55000000005</v>
      </c>
      <c r="K673" s="144">
        <f>หนองคาย!AJ78</f>
        <v>624723.42000000016</v>
      </c>
      <c r="L673" s="145">
        <f>หนองคาย!AK78</f>
        <v>2851275.6100000003</v>
      </c>
      <c r="M673" s="145">
        <f>หนองคาย!AL78</f>
        <v>2441632.96</v>
      </c>
      <c r="N673" s="141"/>
      <c r="O673" s="141"/>
      <c r="P673" s="141"/>
      <c r="Q673" s="133">
        <f t="shared" si="76"/>
        <v>409642.65000000037</v>
      </c>
      <c r="R673" s="134">
        <f t="shared" si="77"/>
        <v>564.83272781299536</v>
      </c>
    </row>
    <row r="674" spans="1:18" x14ac:dyDescent="0.35">
      <c r="A674" s="140">
        <v>6</v>
      </c>
      <c r="B674" s="141" t="s">
        <v>62</v>
      </c>
      <c r="C674" s="141" t="s">
        <v>453</v>
      </c>
      <c r="D674" s="141" t="s">
        <v>130</v>
      </c>
      <c r="E674" s="141" t="s">
        <v>454</v>
      </c>
      <c r="F674" s="141" t="s">
        <v>180</v>
      </c>
      <c r="G674" s="141" t="s">
        <v>1095</v>
      </c>
      <c r="H674" s="142">
        <v>4500</v>
      </c>
      <c r="I674" s="140">
        <v>3</v>
      </c>
      <c r="J674" s="143">
        <f>หนองคาย!F79</f>
        <v>2140402.17</v>
      </c>
      <c r="K674" s="144">
        <f>หนองคาย!AJ79</f>
        <v>2201745.5099999998</v>
      </c>
      <c r="L674" s="145">
        <f>หนองคาย!AK79</f>
        <v>3383071.74</v>
      </c>
      <c r="M674" s="145">
        <f>หนองคาย!AL79</f>
        <v>2701959.66</v>
      </c>
      <c r="N674" s="141"/>
      <c r="O674" s="141"/>
      <c r="P674" s="141"/>
      <c r="Q674" s="133">
        <f t="shared" si="76"/>
        <v>681112.08000000007</v>
      </c>
      <c r="R674" s="134">
        <f t="shared" si="77"/>
        <v>751.79372000000001</v>
      </c>
    </row>
    <row r="675" spans="1:18" x14ac:dyDescent="0.35">
      <c r="A675" s="140">
        <v>7</v>
      </c>
      <c r="B675" s="141" t="s">
        <v>62</v>
      </c>
      <c r="C675" s="141" t="s">
        <v>453</v>
      </c>
      <c r="D675" s="141" t="s">
        <v>130</v>
      </c>
      <c r="E675" s="141" t="s">
        <v>454</v>
      </c>
      <c r="F675" s="141" t="s">
        <v>180</v>
      </c>
      <c r="G675" s="141" t="s">
        <v>1096</v>
      </c>
      <c r="H675" s="142">
        <v>3828</v>
      </c>
      <c r="I675" s="140">
        <v>3</v>
      </c>
      <c r="J675" s="143">
        <f>หนองคาย!F80</f>
        <v>268667</v>
      </c>
      <c r="K675" s="144">
        <f>หนองคาย!AJ80</f>
        <v>289007</v>
      </c>
      <c r="L675" s="145">
        <f>หนองคาย!AK80</f>
        <v>1891548.36</v>
      </c>
      <c r="M675" s="145">
        <f>หนองคาย!AL80</f>
        <v>1712122.28</v>
      </c>
      <c r="N675" s="141"/>
      <c r="O675" s="141"/>
      <c r="P675" s="141"/>
      <c r="Q675" s="133">
        <f t="shared" si="76"/>
        <v>179426.08000000007</v>
      </c>
      <c r="R675" s="134">
        <f t="shared" si="77"/>
        <v>494.13489028213166</v>
      </c>
    </row>
    <row r="676" spans="1:18" s="152" customFormat="1" x14ac:dyDescent="0.35">
      <c r="A676" s="146">
        <v>8</v>
      </c>
      <c r="B676" s="147" t="s">
        <v>62</v>
      </c>
      <c r="C676" s="147"/>
      <c r="D676" s="147"/>
      <c r="E676" s="147" t="s">
        <v>77</v>
      </c>
      <c r="F676" s="147"/>
      <c r="G676" s="147" t="s">
        <v>456</v>
      </c>
      <c r="H676" s="153">
        <f>SUM(H670:H675)</f>
        <v>27915</v>
      </c>
      <c r="I676" s="146"/>
      <c r="J676" s="149">
        <f>SUM(J669:J675)</f>
        <v>4229278</v>
      </c>
      <c r="K676" s="149">
        <f t="shared" ref="K676:M676" si="81">SUM(K669:K675)</f>
        <v>4454038.43</v>
      </c>
      <c r="L676" s="149">
        <f t="shared" si="81"/>
        <v>15918123.959999999</v>
      </c>
      <c r="M676" s="149">
        <f t="shared" si="81"/>
        <v>14465974.549999999</v>
      </c>
      <c r="N676" s="147">
        <v>6</v>
      </c>
      <c r="O676" s="147">
        <v>6</v>
      </c>
      <c r="P676" s="147">
        <f>N676-O676</f>
        <v>0</v>
      </c>
      <c r="Q676" s="150">
        <f t="shared" si="76"/>
        <v>1452149.4100000001</v>
      </c>
      <c r="R676" s="151">
        <f>L676/H676</f>
        <v>570.2354991939817</v>
      </c>
    </row>
    <row r="677" spans="1:18" x14ac:dyDescent="0.35">
      <c r="A677" s="140">
        <v>1</v>
      </c>
      <c r="B677" s="141" t="s">
        <v>62</v>
      </c>
      <c r="C677" s="141" t="s">
        <v>457</v>
      </c>
      <c r="D677" s="141" t="s">
        <v>118</v>
      </c>
      <c r="E677" s="141" t="s">
        <v>458</v>
      </c>
      <c r="F677" s="141" t="s">
        <v>210</v>
      </c>
      <c r="G677" s="141" t="s">
        <v>459</v>
      </c>
      <c r="H677" s="142"/>
      <c r="I677" s="140"/>
      <c r="J677" s="143"/>
      <c r="K677" s="144"/>
      <c r="L677" s="145"/>
      <c r="M677" s="145"/>
      <c r="N677" s="141"/>
      <c r="O677" s="141"/>
      <c r="P677" s="141"/>
    </row>
    <row r="678" spans="1:18" x14ac:dyDescent="0.35">
      <c r="A678" s="140">
        <v>2</v>
      </c>
      <c r="B678" s="141" t="s">
        <v>62</v>
      </c>
      <c r="C678" s="141" t="s">
        <v>457</v>
      </c>
      <c r="D678" s="141" t="s">
        <v>118</v>
      </c>
      <c r="E678" s="141" t="s">
        <v>458</v>
      </c>
      <c r="F678" s="141" t="s">
        <v>180</v>
      </c>
      <c r="G678" s="141" t="s">
        <v>1097</v>
      </c>
      <c r="H678" s="142">
        <v>1542</v>
      </c>
      <c r="I678" s="140">
        <v>2</v>
      </c>
      <c r="J678" s="143">
        <f>หนองคาย!F81</f>
        <v>2779.78</v>
      </c>
      <c r="K678" s="144">
        <f>หนองคาย!AJ81</f>
        <v>18283.549999999996</v>
      </c>
      <c r="L678" s="145">
        <f>หนองคาย!AK81</f>
        <v>1098252.55</v>
      </c>
      <c r="M678" s="145">
        <f>หนองคาย!AL81</f>
        <v>1135856.6499999999</v>
      </c>
      <c r="N678" s="141"/>
      <c r="O678" s="141"/>
      <c r="P678" s="141"/>
      <c r="Q678" s="133">
        <f t="shared" si="76"/>
        <v>-37604.09999999986</v>
      </c>
      <c r="R678" s="134">
        <f t="shared" si="77"/>
        <v>712.22603761348898</v>
      </c>
    </row>
    <row r="679" spans="1:18" x14ac:dyDescent="0.35">
      <c r="A679" s="140">
        <v>3</v>
      </c>
      <c r="B679" s="141" t="s">
        <v>62</v>
      </c>
      <c r="C679" s="141" t="s">
        <v>457</v>
      </c>
      <c r="D679" s="141" t="s">
        <v>118</v>
      </c>
      <c r="E679" s="141" t="s">
        <v>458</v>
      </c>
      <c r="F679" s="141" t="s">
        <v>180</v>
      </c>
      <c r="G679" s="141" t="s">
        <v>1098</v>
      </c>
      <c r="H679" s="142">
        <v>3115</v>
      </c>
      <c r="I679" s="140">
        <v>3</v>
      </c>
      <c r="J679" s="143">
        <f>หนองคาย!F82</f>
        <v>810351.95</v>
      </c>
      <c r="K679" s="144">
        <f>หนองคาย!AJ82</f>
        <v>1065411.44</v>
      </c>
      <c r="L679" s="145">
        <f>หนองคาย!AK82</f>
        <v>3854966.07</v>
      </c>
      <c r="M679" s="145">
        <f>หนองคาย!AL82</f>
        <v>2620380.9600000004</v>
      </c>
      <c r="N679" s="141"/>
      <c r="O679" s="141"/>
      <c r="P679" s="141"/>
      <c r="Q679" s="133">
        <f t="shared" si="76"/>
        <v>1234585.1099999994</v>
      </c>
      <c r="R679" s="134">
        <f t="shared" si="77"/>
        <v>1237.5493001605137</v>
      </c>
    </row>
    <row r="680" spans="1:18" x14ac:dyDescent="0.35">
      <c r="A680" s="140">
        <v>4</v>
      </c>
      <c r="B680" s="141" t="s">
        <v>62</v>
      </c>
      <c r="C680" s="141" t="s">
        <v>457</v>
      </c>
      <c r="D680" s="141" t="s">
        <v>118</v>
      </c>
      <c r="E680" s="141" t="s">
        <v>458</v>
      </c>
      <c r="F680" s="141" t="s">
        <v>180</v>
      </c>
      <c r="G680" s="141" t="s">
        <v>1099</v>
      </c>
      <c r="H680" s="142">
        <v>1500</v>
      </c>
      <c r="I680" s="140">
        <v>1</v>
      </c>
      <c r="J680" s="143">
        <f>หนองคาย!F83</f>
        <v>199859.17</v>
      </c>
      <c r="K680" s="144">
        <f>หนองคาย!AJ83</f>
        <v>201677.71000000002</v>
      </c>
      <c r="L680" s="145">
        <f>หนองคาย!AK83</f>
        <v>2286797.7999999998</v>
      </c>
      <c r="M680" s="145">
        <f>หนองคาย!AL83</f>
        <v>2263020.65</v>
      </c>
      <c r="N680" s="141"/>
      <c r="O680" s="141"/>
      <c r="P680" s="141"/>
      <c r="Q680" s="133">
        <f t="shared" si="76"/>
        <v>23777.149999999907</v>
      </c>
      <c r="R680" s="134">
        <f t="shared" si="77"/>
        <v>1524.5318666666665</v>
      </c>
    </row>
    <row r="681" spans="1:18" x14ac:dyDescent="0.35">
      <c r="A681" s="140">
        <v>5</v>
      </c>
      <c r="B681" s="141" t="s">
        <v>62</v>
      </c>
      <c r="C681" s="141" t="s">
        <v>457</v>
      </c>
      <c r="D681" s="141" t="s">
        <v>118</v>
      </c>
      <c r="E681" s="141" t="s">
        <v>458</v>
      </c>
      <c r="F681" s="141" t="s">
        <v>180</v>
      </c>
      <c r="G681" s="141" t="s">
        <v>1100</v>
      </c>
      <c r="H681" s="142">
        <v>1499</v>
      </c>
      <c r="I681" s="140">
        <v>1</v>
      </c>
      <c r="J681" s="143">
        <f>หนองคาย!F84</f>
        <v>1090.93</v>
      </c>
      <c r="K681" s="144">
        <f>หนองคาย!AJ84</f>
        <v>-14129.599999999999</v>
      </c>
      <c r="L681" s="145">
        <f>หนองคาย!AK84</f>
        <v>1746861.8699999999</v>
      </c>
      <c r="M681" s="145">
        <f>หนองคาย!AL84</f>
        <v>1795341.67</v>
      </c>
      <c r="N681" s="141"/>
      <c r="O681" s="141"/>
      <c r="P681" s="141"/>
      <c r="Q681" s="133">
        <f t="shared" si="76"/>
        <v>-48479.800000000047</v>
      </c>
      <c r="R681" s="134">
        <f t="shared" si="77"/>
        <v>1165.3514809873247</v>
      </c>
    </row>
    <row r="682" spans="1:18" x14ac:dyDescent="0.35">
      <c r="A682" s="140">
        <v>6</v>
      </c>
      <c r="B682" s="141" t="s">
        <v>62</v>
      </c>
      <c r="C682" s="141" t="s">
        <v>457</v>
      </c>
      <c r="D682" s="141" t="s">
        <v>118</v>
      </c>
      <c r="E682" s="141" t="s">
        <v>458</v>
      </c>
      <c r="F682" s="141" t="s">
        <v>180</v>
      </c>
      <c r="G682" s="141" t="s">
        <v>1101</v>
      </c>
      <c r="H682" s="142">
        <v>2997</v>
      </c>
      <c r="I682" s="140">
        <v>2</v>
      </c>
      <c r="J682" s="143">
        <f>หนองคาย!F85</f>
        <v>4223.7700000000004</v>
      </c>
      <c r="K682" s="144">
        <f>หนองคาย!AJ85</f>
        <v>-51129.01</v>
      </c>
      <c r="L682" s="145">
        <f>หนองคาย!AK85</f>
        <v>1786434.09</v>
      </c>
      <c r="M682" s="145">
        <f>หนองคาย!AL85</f>
        <v>2108103.3400000003</v>
      </c>
      <c r="N682" s="141"/>
      <c r="O682" s="141"/>
      <c r="P682" s="141"/>
      <c r="Q682" s="133">
        <f t="shared" si="76"/>
        <v>-321669.25000000023</v>
      </c>
      <c r="R682" s="134">
        <f t="shared" si="77"/>
        <v>596.07410410410409</v>
      </c>
    </row>
    <row r="683" spans="1:18" s="152" customFormat="1" x14ac:dyDescent="0.35">
      <c r="A683" s="146">
        <v>9</v>
      </c>
      <c r="B683" s="147" t="s">
        <v>62</v>
      </c>
      <c r="C683" s="147"/>
      <c r="D683" s="147"/>
      <c r="E683" s="147" t="s">
        <v>77</v>
      </c>
      <c r="F683" s="147"/>
      <c r="G683" s="147" t="s">
        <v>460</v>
      </c>
      <c r="H683" s="153">
        <f>SUM(H678:H682)</f>
        <v>10653</v>
      </c>
      <c r="I683" s="146"/>
      <c r="J683" s="149">
        <f>SUM(J677:J682)</f>
        <v>1018305.6000000001</v>
      </c>
      <c r="K683" s="149">
        <f t="shared" ref="K683:M683" si="82">SUM(K677:K682)</f>
        <v>1220114.0899999999</v>
      </c>
      <c r="L683" s="149">
        <f t="shared" si="82"/>
        <v>10773312.379999999</v>
      </c>
      <c r="M683" s="149">
        <f t="shared" si="82"/>
        <v>9922703.2699999996</v>
      </c>
      <c r="N683" s="147">
        <v>5</v>
      </c>
      <c r="O683" s="147">
        <v>5</v>
      </c>
      <c r="P683" s="147"/>
      <c r="Q683" s="150">
        <f t="shared" si="76"/>
        <v>850609.1099999994</v>
      </c>
      <c r="R683" s="151">
        <f t="shared" si="77"/>
        <v>1011.2937557495541</v>
      </c>
    </row>
    <row r="684" spans="1:18" s="152" customFormat="1" x14ac:dyDescent="0.35">
      <c r="A684" s="219"/>
      <c r="B684" s="220" t="s">
        <v>62</v>
      </c>
      <c r="C684" s="220" t="s">
        <v>62</v>
      </c>
      <c r="D684" s="220" t="s">
        <v>62</v>
      </c>
      <c r="E684" s="220" t="s">
        <v>62</v>
      </c>
      <c r="F684" s="220"/>
      <c r="G684" s="220" t="s">
        <v>461</v>
      </c>
      <c r="H684" s="221">
        <f>H610+H622+H639+H647+H654+H659+H668+H676+H683</f>
        <v>296367</v>
      </c>
      <c r="I684" s="219"/>
      <c r="J684" s="222">
        <f>J610+J622+J639+J647+J654+J659+J668+J676+J683</f>
        <v>35277536.82</v>
      </c>
      <c r="K684" s="223">
        <f>K610+K622+K639+K647+K654+K659+K668+K676+K683</f>
        <v>38302897.850000009</v>
      </c>
      <c r="L684" s="222">
        <f t="shared" ref="L684:M684" si="83">L610+L622+L639+L647+L654+L659+L668+L676+L683</f>
        <v>185559634.23000002</v>
      </c>
      <c r="M684" s="222">
        <f t="shared" si="83"/>
        <v>164808796.57000002</v>
      </c>
      <c r="N684" s="220">
        <f>N610+N622+N639+N647+N654+N659+N668+N676+N683</f>
        <v>74</v>
      </c>
      <c r="O684" s="220">
        <f>O610+O622+O639+O647+O654+O659+O668+O676+O683</f>
        <v>74</v>
      </c>
      <c r="P684" s="220">
        <f>N684-O684</f>
        <v>0</v>
      </c>
      <c r="Q684" s="150">
        <f t="shared" si="76"/>
        <v>20750837.659999996</v>
      </c>
      <c r="R684" s="151">
        <f t="shared" si="77"/>
        <v>626.11435898733669</v>
      </c>
    </row>
    <row r="685" spans="1:18" ht="21.75" thickBot="1" x14ac:dyDescent="0.4">
      <c r="A685" s="224"/>
      <c r="B685" s="225"/>
      <c r="C685" s="225"/>
      <c r="D685" s="225"/>
      <c r="E685" s="308" t="s">
        <v>462</v>
      </c>
      <c r="F685" s="309"/>
      <c r="G685" s="310"/>
      <c r="H685" s="226"/>
      <c r="I685" s="224"/>
      <c r="J685" s="227">
        <f>J684/O684</f>
        <v>476723.47054054053</v>
      </c>
      <c r="K685" s="228">
        <f>K684/O684</f>
        <v>517606.7277027028</v>
      </c>
      <c r="L685" s="227">
        <f>L684/O684</f>
        <v>2507562.6247297302</v>
      </c>
      <c r="M685" s="227">
        <f>M684/O684</f>
        <v>2227145.8995945947</v>
      </c>
      <c r="N685" s="229"/>
      <c r="O685" s="229"/>
      <c r="P685" s="229"/>
      <c r="Q685" s="133">
        <f t="shared" si="76"/>
        <v>280416.72513513546</v>
      </c>
    </row>
    <row r="686" spans="1:18" ht="21.75" thickTop="1" x14ac:dyDescent="0.35">
      <c r="A686" s="171">
        <v>1</v>
      </c>
      <c r="B686" s="172" t="s">
        <v>61</v>
      </c>
      <c r="C686" s="172" t="s">
        <v>463</v>
      </c>
      <c r="D686" s="172" t="s">
        <v>464</v>
      </c>
      <c r="E686" s="172" t="s">
        <v>465</v>
      </c>
      <c r="F686" s="172" t="s">
        <v>304</v>
      </c>
      <c r="G686" s="172" t="s">
        <v>466</v>
      </c>
      <c r="H686" s="173"/>
      <c r="I686" s="171"/>
      <c r="J686" s="174"/>
      <c r="K686" s="175"/>
      <c r="L686" s="176"/>
      <c r="M686" s="176"/>
      <c r="N686" s="172"/>
      <c r="O686" s="172"/>
      <c r="P686" s="172"/>
    </row>
    <row r="687" spans="1:18" x14ac:dyDescent="0.35">
      <c r="A687" s="140">
        <v>2</v>
      </c>
      <c r="B687" s="141" t="s">
        <v>61</v>
      </c>
      <c r="C687" s="141" t="s">
        <v>463</v>
      </c>
      <c r="D687" s="141" t="s">
        <v>464</v>
      </c>
      <c r="E687" s="141" t="s">
        <v>465</v>
      </c>
      <c r="F687" s="141" t="s">
        <v>180</v>
      </c>
      <c r="G687" s="141" t="s">
        <v>1102</v>
      </c>
      <c r="H687" s="142">
        <v>4500</v>
      </c>
      <c r="I687" s="140">
        <v>3</v>
      </c>
      <c r="J687" s="143">
        <f>สกลนคร!F22</f>
        <v>713509.38</v>
      </c>
      <c r="K687" s="144">
        <f>สกลนคร!AH22</f>
        <v>918411.79999999993</v>
      </c>
      <c r="L687" s="145">
        <f>สกลนคร!AI22</f>
        <v>2498380.8600000003</v>
      </c>
      <c r="M687" s="145">
        <f>สกลนคร!AJ22</f>
        <v>2538688.4099999997</v>
      </c>
      <c r="N687" s="141"/>
      <c r="O687" s="141"/>
      <c r="P687" s="141"/>
      <c r="Q687" s="133">
        <f t="shared" si="76"/>
        <v>-40307.549999999348</v>
      </c>
      <c r="R687" s="134">
        <f t="shared" si="77"/>
        <v>555.19574666666676</v>
      </c>
    </row>
    <row r="688" spans="1:18" x14ac:dyDescent="0.35">
      <c r="A688" s="140">
        <v>3</v>
      </c>
      <c r="B688" s="141" t="s">
        <v>61</v>
      </c>
      <c r="C688" s="141" t="s">
        <v>463</v>
      </c>
      <c r="D688" s="141" t="s">
        <v>464</v>
      </c>
      <c r="E688" s="141" t="s">
        <v>465</v>
      </c>
      <c r="F688" s="141" t="s">
        <v>180</v>
      </c>
      <c r="G688" s="141" t="s">
        <v>1103</v>
      </c>
      <c r="H688" s="142">
        <v>6201</v>
      </c>
      <c r="I688" s="140">
        <v>5</v>
      </c>
      <c r="J688" s="143">
        <f>สกลนคร!F23</f>
        <v>483165.11</v>
      </c>
      <c r="K688" s="144">
        <f>สกลนคร!AH23</f>
        <v>528841.47</v>
      </c>
      <c r="L688" s="145">
        <f>สกลนคร!AI23</f>
        <v>2049257.62</v>
      </c>
      <c r="M688" s="145">
        <f>สกลนคร!AJ23</f>
        <v>1662226.69</v>
      </c>
      <c r="N688" s="141"/>
      <c r="O688" s="141"/>
      <c r="P688" s="141"/>
      <c r="Q688" s="133">
        <f t="shared" si="76"/>
        <v>387030.93000000017</v>
      </c>
      <c r="R688" s="134">
        <f t="shared" si="77"/>
        <v>330.47212062570554</v>
      </c>
    </row>
    <row r="689" spans="1:18" x14ac:dyDescent="0.35">
      <c r="A689" s="140">
        <v>4</v>
      </c>
      <c r="B689" s="141" t="s">
        <v>61</v>
      </c>
      <c r="C689" s="141" t="s">
        <v>463</v>
      </c>
      <c r="D689" s="141" t="s">
        <v>464</v>
      </c>
      <c r="E689" s="141" t="s">
        <v>465</v>
      </c>
      <c r="F689" s="141" t="s">
        <v>180</v>
      </c>
      <c r="G689" s="141" t="s">
        <v>1104</v>
      </c>
      <c r="H689" s="142">
        <v>4500</v>
      </c>
      <c r="I689" s="140">
        <v>3</v>
      </c>
      <c r="J689" s="143">
        <f>สกลนคร!F24</f>
        <v>788677.15</v>
      </c>
      <c r="K689" s="144">
        <f>สกลนคร!AH24</f>
        <v>919095.7</v>
      </c>
      <c r="L689" s="145">
        <f>สกลนคร!AI24</f>
        <v>3322070.79</v>
      </c>
      <c r="M689" s="145">
        <f>สกลนคร!AJ24</f>
        <v>2769262.28</v>
      </c>
      <c r="N689" s="141"/>
      <c r="O689" s="141"/>
      <c r="P689" s="141"/>
      <c r="Q689" s="133">
        <f t="shared" si="76"/>
        <v>552808.51000000024</v>
      </c>
      <c r="R689" s="134">
        <f t="shared" si="77"/>
        <v>738.23795333333339</v>
      </c>
    </row>
    <row r="690" spans="1:18" x14ac:dyDescent="0.35">
      <c r="A690" s="140">
        <v>5</v>
      </c>
      <c r="B690" s="141" t="s">
        <v>61</v>
      </c>
      <c r="C690" s="141" t="s">
        <v>463</v>
      </c>
      <c r="D690" s="141" t="s">
        <v>464</v>
      </c>
      <c r="E690" s="141" t="s">
        <v>465</v>
      </c>
      <c r="F690" s="141" t="s">
        <v>180</v>
      </c>
      <c r="G690" s="141" t="s">
        <v>1105</v>
      </c>
      <c r="H690" s="142">
        <v>3000</v>
      </c>
      <c r="I690" s="140">
        <v>2</v>
      </c>
      <c r="J690" s="143">
        <f>สกลนคร!F25</f>
        <v>547063.94999999995</v>
      </c>
      <c r="K690" s="144">
        <f>สกลนคร!AH25</f>
        <v>674547.21999999986</v>
      </c>
      <c r="L690" s="145">
        <f>สกลนคร!AI25</f>
        <v>2205875.7599999998</v>
      </c>
      <c r="M690" s="145">
        <f>สกลนคร!AJ25</f>
        <v>1820298.96</v>
      </c>
      <c r="N690" s="141"/>
      <c r="O690" s="141"/>
      <c r="P690" s="141"/>
      <c r="Q690" s="133">
        <f t="shared" si="76"/>
        <v>385576.79999999981</v>
      </c>
      <c r="R690" s="134">
        <f t="shared" si="77"/>
        <v>735.29191999999989</v>
      </c>
    </row>
    <row r="691" spans="1:18" x14ac:dyDescent="0.35">
      <c r="A691" s="140">
        <v>6</v>
      </c>
      <c r="B691" s="141" t="s">
        <v>61</v>
      </c>
      <c r="C691" s="141" t="s">
        <v>463</v>
      </c>
      <c r="D691" s="141" t="s">
        <v>464</v>
      </c>
      <c r="E691" s="141" t="s">
        <v>465</v>
      </c>
      <c r="F691" s="141" t="s">
        <v>180</v>
      </c>
      <c r="G691" s="141" t="s">
        <v>1106</v>
      </c>
      <c r="H691" s="142">
        <v>4509</v>
      </c>
      <c r="I691" s="140">
        <v>4</v>
      </c>
      <c r="J691" s="143">
        <f>สกลนคร!F26</f>
        <v>376192.54</v>
      </c>
      <c r="K691" s="144">
        <f>สกลนคร!AH26</f>
        <v>480528.85</v>
      </c>
      <c r="L691" s="145">
        <f>สกลนคร!AI26</f>
        <v>1478067.22</v>
      </c>
      <c r="M691" s="145">
        <f>สกลนคร!AJ26</f>
        <v>1085068.32</v>
      </c>
      <c r="N691" s="141"/>
      <c r="O691" s="141"/>
      <c r="P691" s="141"/>
      <c r="Q691" s="133">
        <f t="shared" si="76"/>
        <v>392998.89999999991</v>
      </c>
      <c r="R691" s="134">
        <f t="shared" si="77"/>
        <v>327.80377467287644</v>
      </c>
    </row>
    <row r="692" spans="1:18" x14ac:dyDescent="0.35">
      <c r="A692" s="140">
        <v>7</v>
      </c>
      <c r="B692" s="141" t="s">
        <v>61</v>
      </c>
      <c r="C692" s="141" t="s">
        <v>463</v>
      </c>
      <c r="D692" s="141" t="s">
        <v>464</v>
      </c>
      <c r="E692" s="141" t="s">
        <v>465</v>
      </c>
      <c r="F692" s="141" t="s">
        <v>180</v>
      </c>
      <c r="G692" s="141" t="s">
        <v>1107</v>
      </c>
      <c r="H692" s="142">
        <v>4887</v>
      </c>
      <c r="I692" s="140">
        <v>4</v>
      </c>
      <c r="J692" s="143">
        <f>สกลนคร!F27</f>
        <v>780949.38</v>
      </c>
      <c r="K692" s="144">
        <f>สกลนคร!AH27</f>
        <v>940845.89</v>
      </c>
      <c r="L692" s="145">
        <f>สกลนคร!AI27</f>
        <v>2216219.4800000004</v>
      </c>
      <c r="M692" s="145">
        <f>สกลนคร!AJ27</f>
        <v>1934763.32</v>
      </c>
      <c r="N692" s="141"/>
      <c r="O692" s="141"/>
      <c r="P692" s="141"/>
      <c r="Q692" s="133">
        <f t="shared" si="76"/>
        <v>281456.16000000038</v>
      </c>
      <c r="R692" s="134">
        <f t="shared" si="77"/>
        <v>453.49283404951922</v>
      </c>
    </row>
    <row r="693" spans="1:18" x14ac:dyDescent="0.35">
      <c r="A693" s="140">
        <v>8</v>
      </c>
      <c r="B693" s="141" t="s">
        <v>61</v>
      </c>
      <c r="C693" s="141" t="s">
        <v>463</v>
      </c>
      <c r="D693" s="141" t="s">
        <v>464</v>
      </c>
      <c r="E693" s="141" t="s">
        <v>465</v>
      </c>
      <c r="F693" s="141" t="s">
        <v>180</v>
      </c>
      <c r="G693" s="141" t="s">
        <v>1108</v>
      </c>
      <c r="H693" s="142">
        <v>6109</v>
      </c>
      <c r="I693" s="140">
        <v>5</v>
      </c>
      <c r="J693" s="143">
        <f>สกลนคร!F28</f>
        <v>987076.37</v>
      </c>
      <c r="K693" s="144">
        <f>สกลนคร!AH28</f>
        <v>1080941.28</v>
      </c>
      <c r="L693" s="145">
        <f>สกลนคร!AI28</f>
        <v>1645307.37</v>
      </c>
      <c r="M693" s="145">
        <f>สกลนคร!AJ28</f>
        <v>1445052.66</v>
      </c>
      <c r="N693" s="141"/>
      <c r="O693" s="141"/>
      <c r="P693" s="141"/>
      <c r="Q693" s="133">
        <f t="shared" si="76"/>
        <v>200254.7100000002</v>
      </c>
      <c r="R693" s="134">
        <f t="shared" si="77"/>
        <v>269.32515468980193</v>
      </c>
    </row>
    <row r="694" spans="1:18" x14ac:dyDescent="0.35">
      <c r="A694" s="140">
        <v>9</v>
      </c>
      <c r="B694" s="141" t="s">
        <v>61</v>
      </c>
      <c r="C694" s="141" t="s">
        <v>463</v>
      </c>
      <c r="D694" s="141" t="s">
        <v>464</v>
      </c>
      <c r="E694" s="141" t="s">
        <v>465</v>
      </c>
      <c r="F694" s="141" t="s">
        <v>180</v>
      </c>
      <c r="G694" s="141" t="s">
        <v>1109</v>
      </c>
      <c r="H694" s="142">
        <v>11813</v>
      </c>
      <c r="I694" s="140">
        <v>5</v>
      </c>
      <c r="J694" s="143">
        <f>สกลนคร!F29</f>
        <v>791963.72</v>
      </c>
      <c r="K694" s="144">
        <f>สกลนคร!AH29</f>
        <v>952522.5199999999</v>
      </c>
      <c r="L694" s="145">
        <f>สกลนคร!AI29</f>
        <v>2460926.41</v>
      </c>
      <c r="M694" s="145">
        <f>สกลนคร!AJ29</f>
        <v>2123793.63</v>
      </c>
      <c r="N694" s="141"/>
      <c r="O694" s="141"/>
      <c r="P694" s="141"/>
      <c r="Q694" s="133">
        <f t="shared" si="76"/>
        <v>337132.78000000026</v>
      </c>
      <c r="R694" s="134">
        <f t="shared" si="77"/>
        <v>208.3235765681876</v>
      </c>
    </row>
    <row r="695" spans="1:18" x14ac:dyDescent="0.35">
      <c r="A695" s="140">
        <v>10</v>
      </c>
      <c r="B695" s="141" t="s">
        <v>61</v>
      </c>
      <c r="C695" s="141" t="s">
        <v>463</v>
      </c>
      <c r="D695" s="141" t="s">
        <v>464</v>
      </c>
      <c r="E695" s="141" t="s">
        <v>465</v>
      </c>
      <c r="F695" s="141" t="s">
        <v>180</v>
      </c>
      <c r="G695" s="141" t="s">
        <v>1110</v>
      </c>
      <c r="H695" s="142">
        <v>4498</v>
      </c>
      <c r="I695" s="140">
        <v>3</v>
      </c>
      <c r="J695" s="143">
        <f>สกลนคร!F30</f>
        <v>1318106.73</v>
      </c>
      <c r="K695" s="144">
        <f>สกลนคร!AH30</f>
        <v>1545070.5</v>
      </c>
      <c r="L695" s="145">
        <f>สกลนคร!AI30</f>
        <v>3732660.8400000003</v>
      </c>
      <c r="M695" s="145">
        <f>สกลนคร!AJ30</f>
        <v>2518909.5300000003</v>
      </c>
      <c r="N695" s="141"/>
      <c r="O695" s="141"/>
      <c r="P695" s="141"/>
      <c r="Q695" s="133">
        <f t="shared" si="76"/>
        <v>1213751.31</v>
      </c>
      <c r="R695" s="134">
        <f t="shared" si="77"/>
        <v>829.84900844819924</v>
      </c>
    </row>
    <row r="696" spans="1:18" x14ac:dyDescent="0.35">
      <c r="A696" s="140">
        <v>11</v>
      </c>
      <c r="B696" s="141" t="s">
        <v>61</v>
      </c>
      <c r="C696" s="141" t="s">
        <v>463</v>
      </c>
      <c r="D696" s="141" t="s">
        <v>464</v>
      </c>
      <c r="E696" s="141" t="s">
        <v>465</v>
      </c>
      <c r="F696" s="141" t="s">
        <v>180</v>
      </c>
      <c r="G696" s="141" t="s">
        <v>1111</v>
      </c>
      <c r="H696" s="142">
        <v>3577</v>
      </c>
      <c r="I696" s="140">
        <v>3</v>
      </c>
      <c r="J696" s="143">
        <f>สกลนคร!F31</f>
        <v>776382.42</v>
      </c>
      <c r="K696" s="144">
        <f>สกลนคร!AH31</f>
        <v>1001077.9600000001</v>
      </c>
      <c r="L696" s="145">
        <f>สกลนคร!AI31</f>
        <v>1620840.26</v>
      </c>
      <c r="M696" s="145">
        <f>สกลนคร!AJ31</f>
        <v>1206996.3</v>
      </c>
      <c r="N696" s="141"/>
      <c r="O696" s="141"/>
      <c r="P696" s="141"/>
      <c r="Q696" s="133">
        <f t="shared" si="76"/>
        <v>413843.95999999996</v>
      </c>
      <c r="R696" s="134">
        <f t="shared" si="77"/>
        <v>453.12839250768803</v>
      </c>
    </row>
    <row r="697" spans="1:18" x14ac:dyDescent="0.35">
      <c r="A697" s="140">
        <v>12</v>
      </c>
      <c r="B697" s="141" t="s">
        <v>61</v>
      </c>
      <c r="C697" s="141" t="s">
        <v>463</v>
      </c>
      <c r="D697" s="141" t="s">
        <v>464</v>
      </c>
      <c r="E697" s="141" t="s">
        <v>465</v>
      </c>
      <c r="F697" s="141" t="s">
        <v>180</v>
      </c>
      <c r="G697" s="141" t="s">
        <v>1112</v>
      </c>
      <c r="H697" s="142">
        <v>3159</v>
      </c>
      <c r="I697" s="140">
        <v>3</v>
      </c>
      <c r="J697" s="143">
        <f>สกลนคร!F32</f>
        <v>693769.67</v>
      </c>
      <c r="K697" s="144">
        <f>สกลนคร!AH32</f>
        <v>743431.08000000007</v>
      </c>
      <c r="L697" s="145">
        <f>สกลนคร!AI32</f>
        <v>2466277.6399999997</v>
      </c>
      <c r="M697" s="145">
        <f>สกลนคร!AJ32</f>
        <v>2277287.5</v>
      </c>
      <c r="N697" s="141"/>
      <c r="O697" s="141"/>
      <c r="P697" s="141"/>
      <c r="Q697" s="133">
        <f t="shared" si="76"/>
        <v>188990.13999999966</v>
      </c>
      <c r="R697" s="134">
        <f t="shared" si="77"/>
        <v>780.71466919911359</v>
      </c>
    </row>
    <row r="698" spans="1:18" x14ac:dyDescent="0.35">
      <c r="A698" s="140">
        <v>13</v>
      </c>
      <c r="B698" s="141" t="s">
        <v>61</v>
      </c>
      <c r="C698" s="141" t="s">
        <v>463</v>
      </c>
      <c r="D698" s="141" t="s">
        <v>464</v>
      </c>
      <c r="E698" s="141" t="s">
        <v>465</v>
      </c>
      <c r="F698" s="141" t="s">
        <v>180</v>
      </c>
      <c r="G698" s="141" t="s">
        <v>1113</v>
      </c>
      <c r="H698" s="142">
        <v>3764</v>
      </c>
      <c r="I698" s="140">
        <v>3</v>
      </c>
      <c r="J698" s="143">
        <f>สกลนคร!F33</f>
        <v>778287.64</v>
      </c>
      <c r="K698" s="144">
        <f>สกลนคร!AH33</f>
        <v>996409.44000000006</v>
      </c>
      <c r="L698" s="145">
        <f>สกลนคร!AI33</f>
        <v>1956706.1600000001</v>
      </c>
      <c r="M698" s="145">
        <f>สกลนคร!AJ33</f>
        <v>1285748.5900000001</v>
      </c>
      <c r="N698" s="141"/>
      <c r="O698" s="141"/>
      <c r="P698" s="141"/>
      <c r="Q698" s="133">
        <f t="shared" si="76"/>
        <v>670957.57000000007</v>
      </c>
      <c r="R698" s="134">
        <f t="shared" si="77"/>
        <v>519.84754516471844</v>
      </c>
    </row>
    <row r="699" spans="1:18" x14ac:dyDescent="0.35">
      <c r="A699" s="140">
        <v>14</v>
      </c>
      <c r="B699" s="141" t="s">
        <v>61</v>
      </c>
      <c r="C699" s="141" t="s">
        <v>463</v>
      </c>
      <c r="D699" s="141" t="s">
        <v>464</v>
      </c>
      <c r="E699" s="141" t="s">
        <v>465</v>
      </c>
      <c r="F699" s="141" t="s">
        <v>180</v>
      </c>
      <c r="G699" s="141" t="s">
        <v>1114</v>
      </c>
      <c r="H699" s="142">
        <v>6209</v>
      </c>
      <c r="I699" s="140">
        <v>5</v>
      </c>
      <c r="J699" s="143">
        <f>สกลนคร!F34</f>
        <v>830668.15</v>
      </c>
      <c r="K699" s="144">
        <f>สกลนคร!AH34</f>
        <v>919015.4800000001</v>
      </c>
      <c r="L699" s="145">
        <f>สกลนคร!AI34</f>
        <v>1983487.48</v>
      </c>
      <c r="M699" s="145">
        <f>สกลนคร!AJ34</f>
        <v>1495821.86</v>
      </c>
      <c r="N699" s="141"/>
      <c r="O699" s="141"/>
      <c r="P699" s="141"/>
      <c r="Q699" s="133">
        <f t="shared" si="76"/>
        <v>487665.61999999988</v>
      </c>
      <c r="R699" s="134">
        <f t="shared" si="77"/>
        <v>319.4536124979868</v>
      </c>
    </row>
    <row r="700" spans="1:18" x14ac:dyDescent="0.35">
      <c r="A700" s="140">
        <v>15</v>
      </c>
      <c r="B700" s="141" t="s">
        <v>61</v>
      </c>
      <c r="C700" s="141" t="s">
        <v>463</v>
      </c>
      <c r="D700" s="141" t="s">
        <v>464</v>
      </c>
      <c r="E700" s="141" t="s">
        <v>465</v>
      </c>
      <c r="F700" s="141" t="s">
        <v>180</v>
      </c>
      <c r="G700" s="141" t="s">
        <v>1115</v>
      </c>
      <c r="H700" s="142">
        <v>4488</v>
      </c>
      <c r="I700" s="140">
        <v>3</v>
      </c>
      <c r="J700" s="143">
        <f>สกลนคร!F35</f>
        <v>1558696.98</v>
      </c>
      <c r="K700" s="144">
        <f>สกลนคร!AH35</f>
        <v>1747105.3299999998</v>
      </c>
      <c r="L700" s="145">
        <f>สกลนคร!AI35</f>
        <v>2697575.24</v>
      </c>
      <c r="M700" s="145">
        <f>สกลนคร!AJ35</f>
        <v>1947719.55</v>
      </c>
      <c r="N700" s="141"/>
      <c r="O700" s="141"/>
      <c r="P700" s="141"/>
      <c r="Q700" s="133">
        <f t="shared" si="76"/>
        <v>749855.69000000018</v>
      </c>
      <c r="R700" s="134">
        <f t="shared" si="77"/>
        <v>601.06400178253125</v>
      </c>
    </row>
    <row r="701" spans="1:18" x14ac:dyDescent="0.35">
      <c r="A701" s="140">
        <v>16</v>
      </c>
      <c r="B701" s="141" t="s">
        <v>61</v>
      </c>
      <c r="C701" s="141" t="s">
        <v>463</v>
      </c>
      <c r="D701" s="141" t="s">
        <v>464</v>
      </c>
      <c r="E701" s="141" t="s">
        <v>465</v>
      </c>
      <c r="F701" s="141" t="s">
        <v>180</v>
      </c>
      <c r="G701" s="141" t="s">
        <v>1116</v>
      </c>
      <c r="H701" s="142">
        <v>3391</v>
      </c>
      <c r="I701" s="140">
        <v>3</v>
      </c>
      <c r="J701" s="143">
        <f>สกลนคร!F36</f>
        <v>521697.78</v>
      </c>
      <c r="K701" s="144">
        <f>สกลนคร!AH36</f>
        <v>661255.17000000004</v>
      </c>
      <c r="L701" s="145">
        <f>สกลนคร!AI36</f>
        <v>2025393.75</v>
      </c>
      <c r="M701" s="145">
        <f>สกลนคร!AJ36</f>
        <v>1657287.7300000002</v>
      </c>
      <c r="N701" s="141"/>
      <c r="O701" s="141"/>
      <c r="P701" s="141"/>
      <c r="Q701" s="133">
        <f t="shared" si="76"/>
        <v>368106.01999999979</v>
      </c>
      <c r="R701" s="134">
        <f t="shared" si="77"/>
        <v>597.28509289295198</v>
      </c>
    </row>
    <row r="702" spans="1:18" x14ac:dyDescent="0.35">
      <c r="A702" s="140">
        <v>17</v>
      </c>
      <c r="B702" s="141" t="s">
        <v>61</v>
      </c>
      <c r="C702" s="141" t="s">
        <v>463</v>
      </c>
      <c r="D702" s="141" t="s">
        <v>464</v>
      </c>
      <c r="E702" s="141" t="s">
        <v>465</v>
      </c>
      <c r="F702" s="141" t="s">
        <v>180</v>
      </c>
      <c r="G702" s="141" t="s">
        <v>1117</v>
      </c>
      <c r="H702" s="142">
        <v>2999</v>
      </c>
      <c r="I702" s="140">
        <v>2</v>
      </c>
      <c r="J702" s="143">
        <f>สกลนคร!F37</f>
        <v>472811.72</v>
      </c>
      <c r="K702" s="144">
        <f>สกลนคร!AH37</f>
        <v>541701.25999999989</v>
      </c>
      <c r="L702" s="145">
        <f>สกลนคร!AI37</f>
        <v>2273113.2999999998</v>
      </c>
      <c r="M702" s="145">
        <f>สกลนคร!AJ37</f>
        <v>1996774.74</v>
      </c>
      <c r="N702" s="141"/>
      <c r="O702" s="141"/>
      <c r="P702" s="141"/>
      <c r="Q702" s="133">
        <f t="shared" si="76"/>
        <v>276338.55999999982</v>
      </c>
      <c r="R702" s="134">
        <f t="shared" si="77"/>
        <v>757.95708569523163</v>
      </c>
    </row>
    <row r="703" spans="1:18" x14ac:dyDescent="0.35">
      <c r="A703" s="140">
        <v>18</v>
      </c>
      <c r="B703" s="141" t="s">
        <v>61</v>
      </c>
      <c r="C703" s="141" t="s">
        <v>463</v>
      </c>
      <c r="D703" s="141" t="s">
        <v>464</v>
      </c>
      <c r="E703" s="141" t="s">
        <v>465</v>
      </c>
      <c r="F703" s="141" t="s">
        <v>180</v>
      </c>
      <c r="G703" s="141" t="s">
        <v>1118</v>
      </c>
      <c r="H703" s="142">
        <v>4590</v>
      </c>
      <c r="I703" s="140">
        <v>4</v>
      </c>
      <c r="J703" s="143">
        <f>สกลนคร!F38</f>
        <v>395192.46</v>
      </c>
      <c r="K703" s="144">
        <f>สกลนคร!AH38</f>
        <v>527836.64</v>
      </c>
      <c r="L703" s="145">
        <f>สกลนคร!AI38</f>
        <v>1175940.42</v>
      </c>
      <c r="M703" s="145">
        <f>สกลนคร!AJ38</f>
        <v>988436.91999999993</v>
      </c>
      <c r="N703" s="141"/>
      <c r="O703" s="141"/>
      <c r="P703" s="141"/>
      <c r="Q703" s="133">
        <f t="shared" si="76"/>
        <v>187503.5</v>
      </c>
      <c r="R703" s="134">
        <f t="shared" si="77"/>
        <v>256.19616993464052</v>
      </c>
    </row>
    <row r="704" spans="1:18" x14ac:dyDescent="0.35">
      <c r="A704" s="140">
        <v>19</v>
      </c>
      <c r="B704" s="141" t="s">
        <v>61</v>
      </c>
      <c r="C704" s="141" t="s">
        <v>463</v>
      </c>
      <c r="D704" s="141" t="s">
        <v>464</v>
      </c>
      <c r="E704" s="141" t="s">
        <v>465</v>
      </c>
      <c r="F704" s="141" t="s">
        <v>180</v>
      </c>
      <c r="G704" s="141" t="s">
        <v>1119</v>
      </c>
      <c r="H704" s="142">
        <v>3000</v>
      </c>
      <c r="I704" s="140">
        <v>2</v>
      </c>
      <c r="J704" s="143">
        <f>สกลนคร!F39</f>
        <v>691685.91</v>
      </c>
      <c r="K704" s="144">
        <f>สกลนคร!AH39</f>
        <v>898961.23</v>
      </c>
      <c r="L704" s="145">
        <f>สกลนคร!AI39</f>
        <v>2370332.5300000003</v>
      </c>
      <c r="M704" s="145">
        <f>สกลนคร!AJ39</f>
        <v>2099110.69</v>
      </c>
      <c r="N704" s="141"/>
      <c r="O704" s="141"/>
      <c r="P704" s="141"/>
      <c r="Q704" s="133">
        <f t="shared" si="76"/>
        <v>271221.84000000032</v>
      </c>
      <c r="R704" s="134">
        <f t="shared" si="77"/>
        <v>790.11084333333338</v>
      </c>
    </row>
    <row r="705" spans="1:18" x14ac:dyDescent="0.35">
      <c r="A705" s="140">
        <v>20</v>
      </c>
      <c r="B705" s="141" t="s">
        <v>61</v>
      </c>
      <c r="C705" s="141" t="s">
        <v>463</v>
      </c>
      <c r="D705" s="141" t="s">
        <v>464</v>
      </c>
      <c r="E705" s="141" t="s">
        <v>465</v>
      </c>
      <c r="F705" s="141" t="s">
        <v>180</v>
      </c>
      <c r="G705" s="141" t="s">
        <v>1120</v>
      </c>
      <c r="H705" s="142">
        <v>2556</v>
      </c>
      <c r="I705" s="140">
        <v>2</v>
      </c>
      <c r="J705" s="143">
        <f>สกลนคร!F40</f>
        <v>820362.74</v>
      </c>
      <c r="K705" s="144">
        <f>สกลนคร!AH40</f>
        <v>871748.97</v>
      </c>
      <c r="L705" s="145">
        <f>สกลนคร!AI40</f>
        <v>1643632.6099999999</v>
      </c>
      <c r="M705" s="145">
        <f>สกลนคร!AJ40</f>
        <v>1005827.55</v>
      </c>
      <c r="N705" s="141"/>
      <c r="O705" s="141"/>
      <c r="P705" s="141"/>
      <c r="Q705" s="133">
        <f t="shared" si="76"/>
        <v>637805.05999999982</v>
      </c>
      <c r="R705" s="134">
        <f t="shared" si="77"/>
        <v>643.04875195618149</v>
      </c>
    </row>
    <row r="706" spans="1:18" x14ac:dyDescent="0.35">
      <c r="A706" s="140">
        <v>21</v>
      </c>
      <c r="B706" s="141" t="s">
        <v>61</v>
      </c>
      <c r="C706" s="141" t="s">
        <v>463</v>
      </c>
      <c r="D706" s="141" t="s">
        <v>464</v>
      </c>
      <c r="E706" s="141" t="s">
        <v>465</v>
      </c>
      <c r="F706" s="141" t="s">
        <v>180</v>
      </c>
      <c r="G706" s="141" t="s">
        <v>1121</v>
      </c>
      <c r="H706" s="142">
        <v>4700</v>
      </c>
      <c r="I706" s="140">
        <v>4</v>
      </c>
      <c r="J706" s="143">
        <f>สกลนคร!F41</f>
        <v>792805.51</v>
      </c>
      <c r="K706" s="144">
        <f>สกลนคร!AH41</f>
        <v>933920.63</v>
      </c>
      <c r="L706" s="145">
        <f>สกลนคร!AI41</f>
        <v>1752419.65</v>
      </c>
      <c r="M706" s="145">
        <f>สกลนคร!AJ41</f>
        <v>1305920.2</v>
      </c>
      <c r="N706" s="141"/>
      <c r="O706" s="141"/>
      <c r="P706" s="141"/>
      <c r="Q706" s="133">
        <f t="shared" si="76"/>
        <v>446499.44999999995</v>
      </c>
      <c r="R706" s="134">
        <f t="shared" si="77"/>
        <v>372.85524468085106</v>
      </c>
    </row>
    <row r="707" spans="1:18" x14ac:dyDescent="0.35">
      <c r="A707" s="140">
        <v>22</v>
      </c>
      <c r="B707" s="141" t="s">
        <v>61</v>
      </c>
      <c r="C707" s="141" t="s">
        <v>463</v>
      </c>
      <c r="D707" s="141" t="s">
        <v>464</v>
      </c>
      <c r="E707" s="141" t="s">
        <v>465</v>
      </c>
      <c r="F707" s="141" t="s">
        <v>180</v>
      </c>
      <c r="G707" s="141" t="s">
        <v>1122</v>
      </c>
      <c r="H707" s="142">
        <v>4500</v>
      </c>
      <c r="I707" s="140">
        <v>3</v>
      </c>
      <c r="J707" s="143">
        <f>สกลนคร!F42</f>
        <v>654777.46</v>
      </c>
      <c r="K707" s="144">
        <f>สกลนคร!AH42</f>
        <v>805153.58</v>
      </c>
      <c r="L707" s="145">
        <f>สกลนคร!AI42</f>
        <v>2059178.45</v>
      </c>
      <c r="M707" s="145">
        <f>สกลนคร!AJ42</f>
        <v>1766537.0799999998</v>
      </c>
      <c r="N707" s="141"/>
      <c r="O707" s="141"/>
      <c r="P707" s="141"/>
      <c r="Q707" s="133">
        <f t="shared" si="76"/>
        <v>292641.37000000011</v>
      </c>
      <c r="R707" s="134">
        <f t="shared" si="77"/>
        <v>457.5952111111111</v>
      </c>
    </row>
    <row r="708" spans="1:18" x14ac:dyDescent="0.35">
      <c r="A708" s="140">
        <v>23</v>
      </c>
      <c r="B708" s="141" t="s">
        <v>61</v>
      </c>
      <c r="C708" s="141" t="s">
        <v>463</v>
      </c>
      <c r="D708" s="141" t="s">
        <v>464</v>
      </c>
      <c r="E708" s="141" t="s">
        <v>465</v>
      </c>
      <c r="F708" s="141" t="s">
        <v>180</v>
      </c>
      <c r="G708" s="141" t="s">
        <v>1123</v>
      </c>
      <c r="H708" s="142">
        <v>4629</v>
      </c>
      <c r="I708" s="140">
        <v>4</v>
      </c>
      <c r="J708" s="143">
        <f>สกลนคร!F43</f>
        <v>343810.65</v>
      </c>
      <c r="K708" s="144">
        <f>สกลนคร!AH43</f>
        <v>559965.08000000007</v>
      </c>
      <c r="L708" s="145">
        <f>สกลนคร!AI43</f>
        <v>1250540.42</v>
      </c>
      <c r="M708" s="145">
        <f>สกลนคร!AJ43</f>
        <v>852688.75</v>
      </c>
      <c r="N708" s="141"/>
      <c r="O708" s="141"/>
      <c r="P708" s="141"/>
      <c r="Q708" s="133">
        <f t="shared" si="76"/>
        <v>397851.66999999993</v>
      </c>
      <c r="R708" s="134">
        <f t="shared" si="77"/>
        <v>270.1534715921365</v>
      </c>
    </row>
    <row r="709" spans="1:18" x14ac:dyDescent="0.35">
      <c r="A709" s="140">
        <v>24</v>
      </c>
      <c r="B709" s="141" t="s">
        <v>61</v>
      </c>
      <c r="C709" s="141" t="s">
        <v>463</v>
      </c>
      <c r="D709" s="141" t="s">
        <v>464</v>
      </c>
      <c r="E709" s="141" t="s">
        <v>465</v>
      </c>
      <c r="F709" s="141" t="s">
        <v>180</v>
      </c>
      <c r="G709" s="141" t="s">
        <v>1124</v>
      </c>
      <c r="H709" s="142">
        <v>2828</v>
      </c>
      <c r="I709" s="140">
        <v>2</v>
      </c>
      <c r="J709" s="143">
        <f>สกลนคร!F44</f>
        <v>946427.01</v>
      </c>
      <c r="K709" s="144">
        <f>สกลนคร!AH44</f>
        <v>1219471.1499999999</v>
      </c>
      <c r="L709" s="145">
        <f>สกลนคร!AI44</f>
        <v>1658711.49</v>
      </c>
      <c r="M709" s="145">
        <f>สกลนคร!AJ44</f>
        <v>1432305.89</v>
      </c>
      <c r="N709" s="141"/>
      <c r="O709" s="141"/>
      <c r="P709" s="141"/>
      <c r="Q709" s="133">
        <f t="shared" si="76"/>
        <v>226405.60000000009</v>
      </c>
      <c r="R709" s="134">
        <f t="shared" si="77"/>
        <v>586.53164427157003</v>
      </c>
    </row>
    <row r="710" spans="1:18" x14ac:dyDescent="0.35">
      <c r="A710" s="140">
        <v>25</v>
      </c>
      <c r="B710" s="141" t="s">
        <v>61</v>
      </c>
      <c r="C710" s="141" t="s">
        <v>463</v>
      </c>
      <c r="D710" s="141" t="s">
        <v>464</v>
      </c>
      <c r="E710" s="141" t="s">
        <v>465</v>
      </c>
      <c r="F710" s="141" t="s">
        <v>180</v>
      </c>
      <c r="G710" s="141" t="s">
        <v>1125</v>
      </c>
      <c r="H710" s="142">
        <v>2529</v>
      </c>
      <c r="I710" s="140">
        <v>2</v>
      </c>
      <c r="J710" s="143">
        <f>สกลนคร!F45</f>
        <v>461042.17</v>
      </c>
      <c r="K710" s="144">
        <f>สกลนคร!AH45</f>
        <v>548013.64</v>
      </c>
      <c r="L710" s="145">
        <f>สกลนคร!AI45</f>
        <v>1763555.97</v>
      </c>
      <c r="M710" s="145">
        <f>สกลนคร!AJ45</f>
        <v>1682942.4</v>
      </c>
      <c r="N710" s="141"/>
      <c r="O710" s="141"/>
      <c r="P710" s="141"/>
      <c r="Q710" s="133">
        <f t="shared" si="76"/>
        <v>80613.570000000065</v>
      </c>
      <c r="R710" s="134">
        <f t="shared" si="77"/>
        <v>697.33332147093711</v>
      </c>
    </row>
    <row r="711" spans="1:18" s="152" customFormat="1" x14ac:dyDescent="0.35">
      <c r="A711" s="146">
        <v>1</v>
      </c>
      <c r="B711" s="147" t="s">
        <v>61</v>
      </c>
      <c r="C711" s="147"/>
      <c r="D711" s="147"/>
      <c r="E711" s="147" t="s">
        <v>77</v>
      </c>
      <c r="F711" s="147"/>
      <c r="G711" s="147" t="s">
        <v>467</v>
      </c>
      <c r="H711" s="153">
        <f>SUM(H686:H710)</f>
        <v>106936</v>
      </c>
      <c r="I711" s="146"/>
      <c r="J711" s="149">
        <f>SUM(J686:J710)</f>
        <v>17525122.600000005</v>
      </c>
      <c r="K711" s="149">
        <f t="shared" ref="K711:M711" si="84">SUM(K686:K710)</f>
        <v>21015871.869999997</v>
      </c>
      <c r="L711" s="149">
        <f t="shared" si="84"/>
        <v>50306471.720000006</v>
      </c>
      <c r="M711" s="149">
        <f t="shared" si="84"/>
        <v>40899469.550000004</v>
      </c>
      <c r="N711" s="147">
        <v>24</v>
      </c>
      <c r="O711" s="147">
        <v>24</v>
      </c>
      <c r="P711" s="147">
        <f>N711-O711</f>
        <v>0</v>
      </c>
      <c r="Q711" s="150">
        <f t="shared" ref="Q711:Q774" si="85">L711-M711</f>
        <v>9407002.1700000018</v>
      </c>
      <c r="R711" s="151">
        <f>L711/H711</f>
        <v>470.43532318396058</v>
      </c>
    </row>
    <row r="712" spans="1:18" x14ac:dyDescent="0.35">
      <c r="A712" s="140">
        <v>1</v>
      </c>
      <c r="B712" s="141" t="s">
        <v>61</v>
      </c>
      <c r="C712" s="141" t="s">
        <v>468</v>
      </c>
      <c r="D712" s="141" t="s">
        <v>82</v>
      </c>
      <c r="E712" s="141" t="s">
        <v>469</v>
      </c>
      <c r="F712" s="141" t="s">
        <v>210</v>
      </c>
      <c r="G712" s="141" t="s">
        <v>470</v>
      </c>
      <c r="H712" s="142"/>
      <c r="I712" s="140"/>
      <c r="J712" s="143"/>
      <c r="K712" s="144"/>
      <c r="L712" s="145"/>
      <c r="M712" s="145"/>
      <c r="N712" s="141"/>
      <c r="O712" s="141"/>
      <c r="P712" s="141"/>
    </row>
    <row r="713" spans="1:18" x14ac:dyDescent="0.35">
      <c r="A713" s="140">
        <v>2</v>
      </c>
      <c r="B713" s="141" t="s">
        <v>61</v>
      </c>
      <c r="C713" s="141" t="s">
        <v>468</v>
      </c>
      <c r="D713" s="141" t="s">
        <v>82</v>
      </c>
      <c r="E713" s="141" t="s">
        <v>469</v>
      </c>
      <c r="F713" s="141" t="s">
        <v>180</v>
      </c>
      <c r="G713" s="141" t="s">
        <v>1126</v>
      </c>
      <c r="H713" s="142">
        <v>5981</v>
      </c>
      <c r="I713" s="140">
        <v>4</v>
      </c>
      <c r="J713" s="143">
        <f>สกลนคร!F46</f>
        <v>464356.44</v>
      </c>
      <c r="K713" s="144">
        <f>สกลนคร!AH46</f>
        <v>536251.52999999991</v>
      </c>
      <c r="L713" s="145">
        <f>สกลนคร!AI46</f>
        <v>2643267.36</v>
      </c>
      <c r="M713" s="145">
        <f>สกลนคร!AJ46</f>
        <v>2478022.5299999998</v>
      </c>
      <c r="N713" s="141"/>
      <c r="O713" s="141"/>
      <c r="P713" s="141"/>
      <c r="Q713" s="133">
        <f t="shared" si="85"/>
        <v>165244.83000000007</v>
      </c>
      <c r="R713" s="134">
        <f t="shared" ref="R713:R774" si="86">L713/H713</f>
        <v>441.94404949005178</v>
      </c>
    </row>
    <row r="714" spans="1:18" x14ac:dyDescent="0.35">
      <c r="A714" s="140">
        <v>3</v>
      </c>
      <c r="B714" s="141" t="s">
        <v>61</v>
      </c>
      <c r="C714" s="141" t="s">
        <v>468</v>
      </c>
      <c r="D714" s="141" t="s">
        <v>82</v>
      </c>
      <c r="E714" s="141" t="s">
        <v>469</v>
      </c>
      <c r="F714" s="141" t="s">
        <v>180</v>
      </c>
      <c r="G714" s="141" t="s">
        <v>1127</v>
      </c>
      <c r="H714" s="142">
        <v>5608</v>
      </c>
      <c r="I714" s="140">
        <v>4</v>
      </c>
      <c r="J714" s="143">
        <f>สกลนคร!F47</f>
        <v>560090.32999999996</v>
      </c>
      <c r="K714" s="144">
        <f>สกลนคร!AH47</f>
        <v>466254.56999999995</v>
      </c>
      <c r="L714" s="145">
        <f>สกลนคร!AI47</f>
        <v>3579593.96</v>
      </c>
      <c r="M714" s="145">
        <f>สกลนคร!AJ47</f>
        <v>2618141.91</v>
      </c>
      <c r="N714" s="141"/>
      <c r="O714" s="141"/>
      <c r="P714" s="141"/>
      <c r="Q714" s="133">
        <f t="shared" si="85"/>
        <v>961452.04999999981</v>
      </c>
      <c r="R714" s="134">
        <f t="shared" si="86"/>
        <v>638.30134807417971</v>
      </c>
    </row>
    <row r="715" spans="1:18" x14ac:dyDescent="0.35">
      <c r="A715" s="140">
        <v>4</v>
      </c>
      <c r="B715" s="141" t="s">
        <v>61</v>
      </c>
      <c r="C715" s="141" t="s">
        <v>468</v>
      </c>
      <c r="D715" s="141" t="s">
        <v>82</v>
      </c>
      <c r="E715" s="141" t="s">
        <v>469</v>
      </c>
      <c r="F715" s="141" t="s">
        <v>180</v>
      </c>
      <c r="G715" s="141" t="s">
        <v>1128</v>
      </c>
      <c r="H715" s="142">
        <v>3981</v>
      </c>
      <c r="I715" s="140">
        <v>3</v>
      </c>
      <c r="J715" s="143">
        <f>สกลนคร!F48</f>
        <v>520152.25</v>
      </c>
      <c r="K715" s="144">
        <f>สกลนคร!AH48</f>
        <v>441641.44000000006</v>
      </c>
      <c r="L715" s="145">
        <f>สกลนคร!AI48</f>
        <v>3086592.74</v>
      </c>
      <c r="M715" s="145">
        <f>สกลนคร!AJ48</f>
        <v>3064904.56</v>
      </c>
      <c r="N715" s="141"/>
      <c r="O715" s="141"/>
      <c r="P715" s="141"/>
      <c r="Q715" s="133">
        <f t="shared" si="85"/>
        <v>21688.180000000168</v>
      </c>
      <c r="R715" s="134">
        <f t="shared" si="86"/>
        <v>775.33100728460192</v>
      </c>
    </row>
    <row r="716" spans="1:18" x14ac:dyDescent="0.35">
      <c r="A716" s="140">
        <v>5</v>
      </c>
      <c r="B716" s="141" t="s">
        <v>61</v>
      </c>
      <c r="C716" s="141" t="s">
        <v>468</v>
      </c>
      <c r="D716" s="141" t="s">
        <v>82</v>
      </c>
      <c r="E716" s="141" t="s">
        <v>469</v>
      </c>
      <c r="F716" s="141" t="s">
        <v>180</v>
      </c>
      <c r="G716" s="141" t="s">
        <v>1129</v>
      </c>
      <c r="H716" s="142">
        <v>2676</v>
      </c>
      <c r="I716" s="140">
        <v>2</v>
      </c>
      <c r="J716" s="143">
        <f>สกลนคร!F49</f>
        <v>139255.07</v>
      </c>
      <c r="K716" s="144">
        <f>สกลนคร!AH49</f>
        <v>152417.18</v>
      </c>
      <c r="L716" s="145">
        <f>สกลนคร!AI49</f>
        <v>1986142.67</v>
      </c>
      <c r="M716" s="145">
        <f>สกลนคร!AJ49</f>
        <v>1862964.32</v>
      </c>
      <c r="N716" s="141"/>
      <c r="O716" s="141"/>
      <c r="P716" s="141"/>
      <c r="Q716" s="133">
        <f t="shared" si="85"/>
        <v>123178.34999999986</v>
      </c>
      <c r="R716" s="134">
        <f t="shared" si="86"/>
        <v>742.20578101644242</v>
      </c>
    </row>
    <row r="717" spans="1:18" x14ac:dyDescent="0.35">
      <c r="A717" s="140">
        <v>6</v>
      </c>
      <c r="B717" s="141" t="s">
        <v>61</v>
      </c>
      <c r="C717" s="141" t="s">
        <v>468</v>
      </c>
      <c r="D717" s="141" t="s">
        <v>82</v>
      </c>
      <c r="E717" s="141" t="s">
        <v>469</v>
      </c>
      <c r="F717" s="141" t="s">
        <v>180</v>
      </c>
      <c r="G717" s="141" t="s">
        <v>1130</v>
      </c>
      <c r="H717" s="142">
        <v>4612</v>
      </c>
      <c r="I717" s="140">
        <v>4</v>
      </c>
      <c r="J717" s="143">
        <f>สกลนคร!F50</f>
        <v>709880.42</v>
      </c>
      <c r="K717" s="144">
        <f>สกลนคร!AH50</f>
        <v>447475.20000000001</v>
      </c>
      <c r="L717" s="145">
        <f>สกลนคร!AI50</f>
        <v>3166628.3</v>
      </c>
      <c r="M717" s="145">
        <f>สกลนคร!AJ50</f>
        <v>2777045.69</v>
      </c>
      <c r="N717" s="141"/>
      <c r="O717" s="141"/>
      <c r="P717" s="141"/>
      <c r="Q717" s="133">
        <f t="shared" si="85"/>
        <v>389582.60999999987</v>
      </c>
      <c r="R717" s="134">
        <f t="shared" si="86"/>
        <v>686.60630962705977</v>
      </c>
    </row>
    <row r="718" spans="1:18" x14ac:dyDescent="0.35">
      <c r="A718" s="140">
        <v>7</v>
      </c>
      <c r="B718" s="141" t="s">
        <v>61</v>
      </c>
      <c r="C718" s="141" t="s">
        <v>468</v>
      </c>
      <c r="D718" s="141" t="s">
        <v>82</v>
      </c>
      <c r="E718" s="141" t="s">
        <v>469</v>
      </c>
      <c r="F718" s="141" t="s">
        <v>180</v>
      </c>
      <c r="G718" s="141" t="s">
        <v>1131</v>
      </c>
      <c r="H718" s="142">
        <v>3723</v>
      </c>
      <c r="I718" s="140">
        <v>3</v>
      </c>
      <c r="J718" s="143">
        <f>สกลนคร!F51</f>
        <v>342823.11</v>
      </c>
      <c r="K718" s="144">
        <f>สกลนคร!AH51</f>
        <v>353967.33999999997</v>
      </c>
      <c r="L718" s="145">
        <f>สกลนคร!AI51</f>
        <v>1863991.03</v>
      </c>
      <c r="M718" s="145">
        <f>สกลนคร!AJ51</f>
        <v>1690521.8900000001</v>
      </c>
      <c r="N718" s="141"/>
      <c r="O718" s="141"/>
      <c r="P718" s="141"/>
      <c r="Q718" s="133">
        <f t="shared" si="85"/>
        <v>173469.1399999999</v>
      </c>
      <c r="R718" s="134">
        <f t="shared" si="86"/>
        <v>500.6690921300027</v>
      </c>
    </row>
    <row r="719" spans="1:18" s="152" customFormat="1" x14ac:dyDescent="0.35">
      <c r="A719" s="146">
        <v>2</v>
      </c>
      <c r="B719" s="147" t="s">
        <v>61</v>
      </c>
      <c r="C719" s="147"/>
      <c r="D719" s="147"/>
      <c r="E719" s="147" t="s">
        <v>77</v>
      </c>
      <c r="F719" s="147"/>
      <c r="G719" s="147" t="s">
        <v>471</v>
      </c>
      <c r="H719" s="153">
        <f>SUM(H712:H718)</f>
        <v>26581</v>
      </c>
      <c r="I719" s="146"/>
      <c r="J719" s="149">
        <f>SUM(J712:J718)</f>
        <v>2736557.62</v>
      </c>
      <c r="K719" s="149">
        <f t="shared" ref="K719:M719" si="87">SUM(K712:K718)</f>
        <v>2398007.2599999998</v>
      </c>
      <c r="L719" s="149">
        <f t="shared" si="87"/>
        <v>16326216.060000001</v>
      </c>
      <c r="M719" s="149">
        <f t="shared" si="87"/>
        <v>14491600.9</v>
      </c>
      <c r="N719" s="147">
        <v>6</v>
      </c>
      <c r="O719" s="147">
        <v>6</v>
      </c>
      <c r="P719" s="147">
        <f>N719-O719</f>
        <v>0</v>
      </c>
      <c r="Q719" s="150">
        <f t="shared" si="85"/>
        <v>1834615.1600000001</v>
      </c>
      <c r="R719" s="151">
        <f>L719/H719</f>
        <v>614.20623979534253</v>
      </c>
    </row>
    <row r="720" spans="1:18" s="152" customFormat="1" x14ac:dyDescent="0.35">
      <c r="A720" s="212">
        <v>1</v>
      </c>
      <c r="B720" s="183" t="s">
        <v>61</v>
      </c>
      <c r="C720" s="183" t="s">
        <v>472</v>
      </c>
      <c r="D720" s="183" t="s">
        <v>89</v>
      </c>
      <c r="E720" s="183" t="s">
        <v>473</v>
      </c>
      <c r="F720" s="183" t="s">
        <v>210</v>
      </c>
      <c r="G720" s="183" t="s">
        <v>473</v>
      </c>
      <c r="H720" s="230"/>
      <c r="I720" s="212"/>
      <c r="J720" s="231"/>
      <c r="K720" s="232"/>
      <c r="L720" s="182"/>
      <c r="M720" s="182"/>
      <c r="N720" s="183"/>
      <c r="O720" s="183"/>
      <c r="P720" s="183"/>
      <c r="Q720" s="150"/>
      <c r="R720" s="151"/>
    </row>
    <row r="721" spans="1:18" x14ac:dyDescent="0.35">
      <c r="A721" s="140">
        <v>2</v>
      </c>
      <c r="B721" s="141" t="s">
        <v>61</v>
      </c>
      <c r="C721" s="141" t="s">
        <v>472</v>
      </c>
      <c r="D721" s="141" t="s">
        <v>89</v>
      </c>
      <c r="E721" s="141" t="s">
        <v>473</v>
      </c>
      <c r="F721" s="141" t="s">
        <v>180</v>
      </c>
      <c r="G721" s="141" t="s">
        <v>1132</v>
      </c>
      <c r="H721" s="142">
        <v>4086</v>
      </c>
      <c r="I721" s="140">
        <v>3</v>
      </c>
      <c r="J721" s="143">
        <f>สกลนคร!F52</f>
        <v>197565.08</v>
      </c>
      <c r="K721" s="144">
        <f>สกลนคร!AH52</f>
        <v>216378.40999999997</v>
      </c>
      <c r="L721" s="145">
        <f>สกลนคร!AI52</f>
        <v>2021726.67</v>
      </c>
      <c r="M721" s="145">
        <f>สกลนคร!AJ52</f>
        <v>1959905.17</v>
      </c>
      <c r="N721" s="141"/>
      <c r="O721" s="141"/>
      <c r="P721" s="141"/>
      <c r="Q721" s="133">
        <f t="shared" si="85"/>
        <v>61821.5</v>
      </c>
      <c r="R721" s="134">
        <f t="shared" si="86"/>
        <v>494.79360499265783</v>
      </c>
    </row>
    <row r="722" spans="1:18" x14ac:dyDescent="0.35">
      <c r="A722" s="140">
        <v>3</v>
      </c>
      <c r="B722" s="141" t="s">
        <v>61</v>
      </c>
      <c r="C722" s="141" t="s">
        <v>472</v>
      </c>
      <c r="D722" s="141" t="s">
        <v>89</v>
      </c>
      <c r="E722" s="141" t="s">
        <v>473</v>
      </c>
      <c r="F722" s="141" t="s">
        <v>180</v>
      </c>
      <c r="G722" s="141" t="s">
        <v>1133</v>
      </c>
      <c r="H722" s="142">
        <v>4226</v>
      </c>
      <c r="I722" s="140">
        <v>3</v>
      </c>
      <c r="J722" s="143">
        <f>สกลนคร!F53</f>
        <v>279219.11</v>
      </c>
      <c r="K722" s="144">
        <f>สกลนคร!AH53</f>
        <v>337074.97</v>
      </c>
      <c r="L722" s="145">
        <f>สกลนคร!AI53</f>
        <v>1926249.8499999999</v>
      </c>
      <c r="M722" s="145">
        <f>สกลนคร!AJ53</f>
        <v>1833693.6700000002</v>
      </c>
      <c r="N722" s="141"/>
      <c r="O722" s="141"/>
      <c r="P722" s="141"/>
      <c r="Q722" s="133">
        <f t="shared" si="85"/>
        <v>92556.179999999702</v>
      </c>
      <c r="R722" s="134">
        <f t="shared" si="86"/>
        <v>455.80924041646944</v>
      </c>
    </row>
    <row r="723" spans="1:18" x14ac:dyDescent="0.35">
      <c r="A723" s="140">
        <v>4</v>
      </c>
      <c r="B723" s="141" t="s">
        <v>61</v>
      </c>
      <c r="C723" s="141" t="s">
        <v>472</v>
      </c>
      <c r="D723" s="141" t="s">
        <v>89</v>
      </c>
      <c r="E723" s="141" t="s">
        <v>473</v>
      </c>
      <c r="F723" s="141" t="s">
        <v>180</v>
      </c>
      <c r="G723" s="141" t="s">
        <v>1134</v>
      </c>
      <c r="H723" s="142">
        <v>4483</v>
      </c>
      <c r="I723" s="140">
        <v>3</v>
      </c>
      <c r="J723" s="143">
        <f>สกลนคร!F54</f>
        <v>690715.02</v>
      </c>
      <c r="K723" s="144">
        <f>สกลนคร!AH54</f>
        <v>706135.71</v>
      </c>
      <c r="L723" s="145">
        <f>สกลนคร!AI54</f>
        <v>1974326.22</v>
      </c>
      <c r="M723" s="145">
        <f>สกลนคร!AJ54</f>
        <v>1679110.35</v>
      </c>
      <c r="N723" s="141"/>
      <c r="O723" s="141"/>
      <c r="P723" s="141"/>
      <c r="Q723" s="133">
        <f t="shared" si="85"/>
        <v>295215.86999999988</v>
      </c>
      <c r="R723" s="134">
        <f t="shared" si="86"/>
        <v>440.40290430515279</v>
      </c>
    </row>
    <row r="724" spans="1:18" x14ac:dyDescent="0.35">
      <c r="A724" s="140">
        <v>5</v>
      </c>
      <c r="B724" s="141" t="s">
        <v>61</v>
      </c>
      <c r="C724" s="141" t="s">
        <v>472</v>
      </c>
      <c r="D724" s="141" t="s">
        <v>89</v>
      </c>
      <c r="E724" s="141" t="s">
        <v>473</v>
      </c>
      <c r="F724" s="141" t="s">
        <v>180</v>
      </c>
      <c r="G724" s="141" t="s">
        <v>1135</v>
      </c>
      <c r="H724" s="142">
        <v>3448</v>
      </c>
      <c r="I724" s="140">
        <v>3</v>
      </c>
      <c r="J724" s="143">
        <f>สกลนคร!F55</f>
        <v>187648.08</v>
      </c>
      <c r="K724" s="144">
        <f>สกลนคร!AH55</f>
        <v>253357.06</v>
      </c>
      <c r="L724" s="145">
        <f>สกลนคร!AI55</f>
        <v>1663988.78</v>
      </c>
      <c r="M724" s="145">
        <f>สกลนคร!AJ55</f>
        <v>1592072.37</v>
      </c>
      <c r="N724" s="141"/>
      <c r="O724" s="141"/>
      <c r="P724" s="141"/>
      <c r="Q724" s="133">
        <f t="shared" si="85"/>
        <v>71916.409999999916</v>
      </c>
      <c r="R724" s="134">
        <f t="shared" si="86"/>
        <v>482.59535382830626</v>
      </c>
    </row>
    <row r="725" spans="1:18" x14ac:dyDescent="0.35">
      <c r="A725" s="140">
        <v>6</v>
      </c>
      <c r="B725" s="141" t="s">
        <v>61</v>
      </c>
      <c r="C725" s="141" t="s">
        <v>472</v>
      </c>
      <c r="D725" s="141" t="s">
        <v>89</v>
      </c>
      <c r="E725" s="141" t="s">
        <v>473</v>
      </c>
      <c r="F725" s="141" t="s">
        <v>180</v>
      </c>
      <c r="G725" s="141" t="s">
        <v>1136</v>
      </c>
      <c r="H725" s="142">
        <v>3561</v>
      </c>
      <c r="I725" s="140">
        <v>3</v>
      </c>
      <c r="J725" s="143">
        <f>สกลนคร!F56</f>
        <v>581670.56999999995</v>
      </c>
      <c r="K725" s="144">
        <f>สกลนคร!AH56</f>
        <v>613242.27999999991</v>
      </c>
      <c r="L725" s="145">
        <f>สกลนคร!AI56</f>
        <v>1603221.34</v>
      </c>
      <c r="M725" s="145">
        <f>สกลนคร!AJ56</f>
        <v>1283793.04</v>
      </c>
      <c r="N725" s="141"/>
      <c r="O725" s="141"/>
      <c r="P725" s="141"/>
      <c r="Q725" s="133">
        <f t="shared" si="85"/>
        <v>319428.30000000005</v>
      </c>
      <c r="R725" s="134">
        <f t="shared" si="86"/>
        <v>450.21660769446788</v>
      </c>
    </row>
    <row r="726" spans="1:18" s="152" customFormat="1" x14ac:dyDescent="0.35">
      <c r="A726" s="146">
        <v>3</v>
      </c>
      <c r="B726" s="147" t="s">
        <v>61</v>
      </c>
      <c r="C726" s="147"/>
      <c r="D726" s="147"/>
      <c r="E726" s="147" t="s">
        <v>77</v>
      </c>
      <c r="F726" s="147"/>
      <c r="G726" s="147" t="s">
        <v>474</v>
      </c>
      <c r="H726" s="153">
        <f>SUM(H721:H725)</f>
        <v>19804</v>
      </c>
      <c r="I726" s="146"/>
      <c r="J726" s="149">
        <f>SUM(J720:J725)</f>
        <v>1936817.8599999999</v>
      </c>
      <c r="K726" s="149">
        <f t="shared" ref="K726:M726" si="88">SUM(K720:K725)</f>
        <v>2126188.4299999997</v>
      </c>
      <c r="L726" s="149">
        <f t="shared" si="88"/>
        <v>9189512.8599999994</v>
      </c>
      <c r="M726" s="149">
        <f t="shared" si="88"/>
        <v>8348574.5999999996</v>
      </c>
      <c r="N726" s="147">
        <v>5</v>
      </c>
      <c r="O726" s="147">
        <v>5</v>
      </c>
      <c r="P726" s="147">
        <f>N726-O726</f>
        <v>0</v>
      </c>
      <c r="Q726" s="150">
        <f t="shared" si="85"/>
        <v>840938.25999999978</v>
      </c>
      <c r="R726" s="151">
        <f>L726/H726</f>
        <v>464.02306907695413</v>
      </c>
    </row>
    <row r="727" spans="1:18" x14ac:dyDescent="0.35">
      <c r="A727" s="140">
        <v>1</v>
      </c>
      <c r="B727" s="141" t="s">
        <v>61</v>
      </c>
      <c r="C727" s="141" t="s">
        <v>475</v>
      </c>
      <c r="D727" s="141" t="s">
        <v>476</v>
      </c>
      <c r="E727" s="141" t="s">
        <v>477</v>
      </c>
      <c r="F727" s="141" t="s">
        <v>210</v>
      </c>
      <c r="G727" s="141" t="s">
        <v>478</v>
      </c>
      <c r="H727" s="142"/>
      <c r="I727" s="140"/>
      <c r="J727" s="143"/>
      <c r="K727" s="144"/>
      <c r="L727" s="145"/>
      <c r="M727" s="145"/>
      <c r="N727" s="141"/>
      <c r="O727" s="141"/>
      <c r="P727" s="141"/>
    </row>
    <row r="728" spans="1:18" x14ac:dyDescent="0.35">
      <c r="A728" s="140">
        <v>2</v>
      </c>
      <c r="B728" s="141" t="s">
        <v>61</v>
      </c>
      <c r="C728" s="141" t="s">
        <v>475</v>
      </c>
      <c r="D728" s="141" t="s">
        <v>476</v>
      </c>
      <c r="E728" s="141" t="s">
        <v>477</v>
      </c>
      <c r="F728" s="141" t="s">
        <v>180</v>
      </c>
      <c r="G728" s="141" t="s">
        <v>1137</v>
      </c>
      <c r="H728" s="142">
        <v>5366</v>
      </c>
      <c r="I728" s="140">
        <v>4</v>
      </c>
      <c r="J728" s="145">
        <f>สกลนคร!F57</f>
        <v>936230.14</v>
      </c>
      <c r="K728" s="144">
        <f>สกลนคร!AH57</f>
        <v>992582.69</v>
      </c>
      <c r="L728" s="145">
        <f>สกลนคร!AI57</f>
        <v>2705207.41</v>
      </c>
      <c r="M728" s="145">
        <f>สกลนคร!AJ57</f>
        <v>2198170.7799999998</v>
      </c>
      <c r="N728" s="141"/>
      <c r="O728" s="141"/>
      <c r="P728" s="141"/>
      <c r="Q728" s="133">
        <f t="shared" si="85"/>
        <v>507036.63000000035</v>
      </c>
      <c r="R728" s="134">
        <f t="shared" si="86"/>
        <v>504.13854081252333</v>
      </c>
    </row>
    <row r="729" spans="1:18" x14ac:dyDescent="0.35">
      <c r="A729" s="140">
        <v>3</v>
      </c>
      <c r="B729" s="141" t="s">
        <v>61</v>
      </c>
      <c r="C729" s="141" t="s">
        <v>475</v>
      </c>
      <c r="D729" s="141" t="s">
        <v>476</v>
      </c>
      <c r="E729" s="141" t="s">
        <v>477</v>
      </c>
      <c r="F729" s="141" t="s">
        <v>180</v>
      </c>
      <c r="G729" s="141" t="s">
        <v>1138</v>
      </c>
      <c r="H729" s="142">
        <v>5331</v>
      </c>
      <c r="I729" s="140">
        <v>4</v>
      </c>
      <c r="J729" s="145">
        <f>สกลนคร!F58</f>
        <v>777853.6</v>
      </c>
      <c r="K729" s="144">
        <f>สกลนคร!AH58</f>
        <v>555160.25</v>
      </c>
      <c r="L729" s="145">
        <f>สกลนคร!AI58</f>
        <v>3101591.26</v>
      </c>
      <c r="M729" s="145">
        <f>สกลนคร!AJ58</f>
        <v>2579033.7499999995</v>
      </c>
      <c r="N729" s="141"/>
      <c r="O729" s="141"/>
      <c r="P729" s="141"/>
      <c r="Q729" s="133">
        <f t="shared" si="85"/>
        <v>522557.51000000024</v>
      </c>
      <c r="R729" s="134">
        <f t="shared" si="86"/>
        <v>581.80290001875812</v>
      </c>
    </row>
    <row r="730" spans="1:18" x14ac:dyDescent="0.35">
      <c r="A730" s="140">
        <v>4</v>
      </c>
      <c r="B730" s="141" t="s">
        <v>61</v>
      </c>
      <c r="C730" s="141" t="s">
        <v>475</v>
      </c>
      <c r="D730" s="141" t="s">
        <v>476</v>
      </c>
      <c r="E730" s="141" t="s">
        <v>477</v>
      </c>
      <c r="F730" s="141" t="s">
        <v>180</v>
      </c>
      <c r="G730" s="141" t="s">
        <v>1139</v>
      </c>
      <c r="H730" s="142">
        <v>6003</v>
      </c>
      <c r="I730" s="140">
        <v>5</v>
      </c>
      <c r="J730" s="145">
        <f>สกลนคร!F59</f>
        <v>796198.71</v>
      </c>
      <c r="K730" s="144">
        <f>สกลนคร!AH59</f>
        <v>807816.55999999994</v>
      </c>
      <c r="L730" s="145">
        <f>สกลนคร!AI59</f>
        <v>2402630.46</v>
      </c>
      <c r="M730" s="145">
        <f>สกลนคร!AJ59</f>
        <v>2293931.33</v>
      </c>
      <c r="N730" s="141"/>
      <c r="O730" s="141"/>
      <c r="P730" s="141"/>
      <c r="Q730" s="133">
        <f t="shared" si="85"/>
        <v>108699.12999999989</v>
      </c>
      <c r="R730" s="134">
        <f t="shared" si="86"/>
        <v>400.23829085457271</v>
      </c>
    </row>
    <row r="731" spans="1:18" x14ac:dyDescent="0.35">
      <c r="A731" s="140">
        <v>5</v>
      </c>
      <c r="B731" s="141" t="s">
        <v>61</v>
      </c>
      <c r="C731" s="141" t="s">
        <v>475</v>
      </c>
      <c r="D731" s="141" t="s">
        <v>476</v>
      </c>
      <c r="E731" s="141" t="s">
        <v>477</v>
      </c>
      <c r="F731" s="141" t="s">
        <v>180</v>
      </c>
      <c r="G731" s="141" t="s">
        <v>1140</v>
      </c>
      <c r="H731" s="142">
        <v>3004</v>
      </c>
      <c r="I731" s="140">
        <v>3</v>
      </c>
      <c r="J731" s="145">
        <f>สกลนคร!F60</f>
        <v>311863.58</v>
      </c>
      <c r="K731" s="144">
        <f>สกลนคร!AH60</f>
        <v>404969.58</v>
      </c>
      <c r="L731" s="145">
        <f>สกลนคร!AI60</f>
        <v>2697160.21</v>
      </c>
      <c r="M731" s="145">
        <f>สกลนคร!AJ60</f>
        <v>2487073.19</v>
      </c>
      <c r="N731" s="141"/>
      <c r="O731" s="141"/>
      <c r="P731" s="141"/>
      <c r="Q731" s="133">
        <f t="shared" si="85"/>
        <v>210087.02000000002</v>
      </c>
      <c r="R731" s="134">
        <f t="shared" si="86"/>
        <v>897.85626165113183</v>
      </c>
    </row>
    <row r="732" spans="1:18" x14ac:dyDescent="0.35">
      <c r="A732" s="140">
        <v>6</v>
      </c>
      <c r="B732" s="141" t="s">
        <v>61</v>
      </c>
      <c r="C732" s="141" t="s">
        <v>475</v>
      </c>
      <c r="D732" s="141" t="s">
        <v>476</v>
      </c>
      <c r="E732" s="141" t="s">
        <v>477</v>
      </c>
      <c r="F732" s="141" t="s">
        <v>180</v>
      </c>
      <c r="G732" s="141" t="s">
        <v>1141</v>
      </c>
      <c r="H732" s="142">
        <v>2532</v>
      </c>
      <c r="I732" s="140">
        <v>2</v>
      </c>
      <c r="J732" s="145">
        <f>สกลนคร!F61</f>
        <v>271962.27</v>
      </c>
      <c r="K732" s="144">
        <f>สกลนคร!AH61</f>
        <v>330681.11</v>
      </c>
      <c r="L732" s="145">
        <f>สกลนคร!AI61</f>
        <v>1969811.1300000001</v>
      </c>
      <c r="M732" s="145">
        <f>สกลนคร!AJ61</f>
        <v>1712779.7400000002</v>
      </c>
      <c r="N732" s="141"/>
      <c r="O732" s="141"/>
      <c r="P732" s="141"/>
      <c r="Q732" s="133">
        <f t="shared" si="85"/>
        <v>257031.3899999999</v>
      </c>
      <c r="R732" s="134">
        <f t="shared" si="86"/>
        <v>777.9664810426541</v>
      </c>
    </row>
    <row r="733" spans="1:18" x14ac:dyDescent="0.35">
      <c r="A733" s="140">
        <v>7</v>
      </c>
      <c r="B733" s="141" t="s">
        <v>61</v>
      </c>
      <c r="C733" s="141" t="s">
        <v>475</v>
      </c>
      <c r="D733" s="141" t="s">
        <v>476</v>
      </c>
      <c r="E733" s="141" t="s">
        <v>477</v>
      </c>
      <c r="F733" s="141" t="s">
        <v>180</v>
      </c>
      <c r="G733" s="141" t="s">
        <v>1142</v>
      </c>
      <c r="H733" s="142">
        <v>1966</v>
      </c>
      <c r="I733" s="140">
        <v>2</v>
      </c>
      <c r="J733" s="145">
        <f>สกลนคร!F62</f>
        <v>391416.68</v>
      </c>
      <c r="K733" s="144">
        <f>สกลนคร!AH62</f>
        <v>404047.66</v>
      </c>
      <c r="L733" s="145">
        <f>สกลนคร!AI62</f>
        <v>1933555.9000000001</v>
      </c>
      <c r="M733" s="145">
        <f>สกลนคร!AJ62</f>
        <v>1678611.6099999999</v>
      </c>
      <c r="N733" s="141"/>
      <c r="O733" s="141"/>
      <c r="P733" s="141"/>
      <c r="Q733" s="133">
        <f t="shared" si="85"/>
        <v>254944.29000000027</v>
      </c>
      <c r="R733" s="134">
        <f t="shared" si="86"/>
        <v>983.49740590030524</v>
      </c>
    </row>
    <row r="734" spans="1:18" x14ac:dyDescent="0.35">
      <c r="A734" s="140">
        <v>8</v>
      </c>
      <c r="B734" s="141" t="s">
        <v>61</v>
      </c>
      <c r="C734" s="141" t="s">
        <v>475</v>
      </c>
      <c r="D734" s="141" t="s">
        <v>476</v>
      </c>
      <c r="E734" s="141" t="s">
        <v>477</v>
      </c>
      <c r="F734" s="141" t="s">
        <v>180</v>
      </c>
      <c r="G734" s="141" t="s">
        <v>1143</v>
      </c>
      <c r="H734" s="142">
        <v>1289</v>
      </c>
      <c r="I734" s="140">
        <v>1</v>
      </c>
      <c r="J734" s="145">
        <f>สกลนคร!F63</f>
        <v>760185.66</v>
      </c>
      <c r="K734" s="144">
        <f>สกลนคร!AH63</f>
        <v>819993.17</v>
      </c>
      <c r="L734" s="145">
        <f>สกลนคร!AI63</f>
        <v>1890856.58</v>
      </c>
      <c r="M734" s="145">
        <f>สกลนคร!AJ63</f>
        <v>1648797.36</v>
      </c>
      <c r="N734" s="141"/>
      <c r="O734" s="141"/>
      <c r="P734" s="141"/>
      <c r="Q734" s="133">
        <f t="shared" si="85"/>
        <v>242059.21999999997</v>
      </c>
      <c r="R734" s="134">
        <f t="shared" si="86"/>
        <v>1466.9174398758728</v>
      </c>
    </row>
    <row r="735" spans="1:18" x14ac:dyDescent="0.35">
      <c r="A735" s="140">
        <v>9</v>
      </c>
      <c r="B735" s="141" t="s">
        <v>61</v>
      </c>
      <c r="C735" s="141" t="s">
        <v>475</v>
      </c>
      <c r="D735" s="141" t="s">
        <v>476</v>
      </c>
      <c r="E735" s="141" t="s">
        <v>477</v>
      </c>
      <c r="F735" s="141" t="s">
        <v>180</v>
      </c>
      <c r="G735" s="141" t="s">
        <v>1144</v>
      </c>
      <c r="H735" s="142">
        <v>2633</v>
      </c>
      <c r="I735" s="140">
        <v>2</v>
      </c>
      <c r="J735" s="145">
        <f>สกลนคร!F64</f>
        <v>438675.16</v>
      </c>
      <c r="K735" s="144">
        <f>สกลนคร!AH64</f>
        <v>481169.5</v>
      </c>
      <c r="L735" s="145">
        <f>สกลนคร!AI64</f>
        <v>2132667.54</v>
      </c>
      <c r="M735" s="145">
        <f>สกลนคร!AJ64</f>
        <v>1925328.9100000001</v>
      </c>
      <c r="N735" s="141"/>
      <c r="O735" s="141"/>
      <c r="P735" s="141"/>
      <c r="Q735" s="133">
        <f t="shared" si="85"/>
        <v>207338.62999999989</v>
      </c>
      <c r="R735" s="134">
        <f t="shared" si="86"/>
        <v>809.9762780098747</v>
      </c>
    </row>
    <row r="736" spans="1:18" x14ac:dyDescent="0.35">
      <c r="A736" s="140">
        <v>10</v>
      </c>
      <c r="B736" s="141" t="s">
        <v>61</v>
      </c>
      <c r="C736" s="141" t="s">
        <v>475</v>
      </c>
      <c r="D736" s="141" t="s">
        <v>476</v>
      </c>
      <c r="E736" s="141" t="s">
        <v>477</v>
      </c>
      <c r="F736" s="141" t="s">
        <v>180</v>
      </c>
      <c r="G736" s="141" t="s">
        <v>1145</v>
      </c>
      <c r="H736" s="142">
        <v>3093</v>
      </c>
      <c r="I736" s="140">
        <v>3</v>
      </c>
      <c r="J736" s="145">
        <f>สกลนคร!F65</f>
        <v>356925.25</v>
      </c>
      <c r="K736" s="144">
        <f>สกลนคร!AH65</f>
        <v>401165.03</v>
      </c>
      <c r="L736" s="145">
        <f>สกลนคร!AI65</f>
        <v>1710683.7999999998</v>
      </c>
      <c r="M736" s="145">
        <f>สกลนคร!AJ65</f>
        <v>1474256.24</v>
      </c>
      <c r="N736" s="141"/>
      <c r="O736" s="141"/>
      <c r="P736" s="141"/>
      <c r="Q736" s="133">
        <f t="shared" si="85"/>
        <v>236427.55999999982</v>
      </c>
      <c r="R736" s="134">
        <f t="shared" si="86"/>
        <v>553.08237956676362</v>
      </c>
    </row>
    <row r="737" spans="1:18" x14ac:dyDescent="0.35">
      <c r="A737" s="140">
        <v>11</v>
      </c>
      <c r="B737" s="141" t="s">
        <v>61</v>
      </c>
      <c r="C737" s="141" t="s">
        <v>475</v>
      </c>
      <c r="D737" s="141" t="s">
        <v>476</v>
      </c>
      <c r="E737" s="141" t="s">
        <v>477</v>
      </c>
      <c r="F737" s="141" t="s">
        <v>180</v>
      </c>
      <c r="G737" s="141" t="s">
        <v>1146</v>
      </c>
      <c r="H737" s="142">
        <v>5106</v>
      </c>
      <c r="I737" s="140">
        <v>4</v>
      </c>
      <c r="J737" s="145">
        <f>สกลนคร!F66</f>
        <v>544504</v>
      </c>
      <c r="K737" s="144">
        <f>สกลนคร!AH66</f>
        <v>584579.15</v>
      </c>
      <c r="L737" s="145">
        <f>สกลนคร!AI66</f>
        <v>2157042.89</v>
      </c>
      <c r="M737" s="145">
        <f>สกลนคร!AJ66</f>
        <v>1920800.5200000003</v>
      </c>
      <c r="N737" s="141"/>
      <c r="O737" s="141"/>
      <c r="P737" s="141"/>
      <c r="Q737" s="133">
        <f t="shared" si="85"/>
        <v>236242.36999999988</v>
      </c>
      <c r="R737" s="134">
        <f t="shared" si="86"/>
        <v>422.45258323540935</v>
      </c>
    </row>
    <row r="738" spans="1:18" x14ac:dyDescent="0.35">
      <c r="A738" s="140">
        <v>12</v>
      </c>
      <c r="B738" s="141" t="s">
        <v>61</v>
      </c>
      <c r="C738" s="141" t="s">
        <v>475</v>
      </c>
      <c r="D738" s="141" t="s">
        <v>476</v>
      </c>
      <c r="E738" s="141" t="s">
        <v>477</v>
      </c>
      <c r="F738" s="141" t="s">
        <v>180</v>
      </c>
      <c r="G738" s="141" t="s">
        <v>1147</v>
      </c>
      <c r="H738" s="142">
        <v>4454</v>
      </c>
      <c r="I738" s="140">
        <v>3</v>
      </c>
      <c r="J738" s="145">
        <f>สกลนคร!F67</f>
        <v>683796.04</v>
      </c>
      <c r="K738" s="144">
        <f>สกลนคร!AH67</f>
        <v>815830.35000000009</v>
      </c>
      <c r="L738" s="145">
        <f>สกลนคร!AI67</f>
        <v>2348681.3600000003</v>
      </c>
      <c r="M738" s="145">
        <f>สกลนคร!AJ67</f>
        <v>2085851.9400000002</v>
      </c>
      <c r="N738" s="141"/>
      <c r="O738" s="141"/>
      <c r="P738" s="141"/>
      <c r="Q738" s="133">
        <f t="shared" si="85"/>
        <v>262829.42000000016</v>
      </c>
      <c r="R738" s="134">
        <f t="shared" si="86"/>
        <v>527.31956892680739</v>
      </c>
    </row>
    <row r="739" spans="1:18" x14ac:dyDescent="0.35">
      <c r="A739" s="140">
        <v>13</v>
      </c>
      <c r="B739" s="141" t="s">
        <v>61</v>
      </c>
      <c r="C739" s="141" t="s">
        <v>475</v>
      </c>
      <c r="D739" s="141" t="s">
        <v>476</v>
      </c>
      <c r="E739" s="141" t="s">
        <v>477</v>
      </c>
      <c r="F739" s="141" t="s">
        <v>180</v>
      </c>
      <c r="G739" s="141" t="s">
        <v>1148</v>
      </c>
      <c r="H739" s="142">
        <v>3718</v>
      </c>
      <c r="I739" s="140">
        <v>3</v>
      </c>
      <c r="J739" s="145">
        <f>สกลนคร!F68</f>
        <v>246222.38</v>
      </c>
      <c r="K739" s="144">
        <f>สกลนคร!AH68</f>
        <v>327877.58</v>
      </c>
      <c r="L739" s="145">
        <f>สกลนคร!AI68</f>
        <v>1995793.9500000002</v>
      </c>
      <c r="M739" s="145">
        <f>สกลนคร!AJ68</f>
        <v>1885885.23</v>
      </c>
      <c r="N739" s="141"/>
      <c r="O739" s="141"/>
      <c r="P739" s="141"/>
      <c r="Q739" s="133">
        <f t="shared" si="85"/>
        <v>109908.7200000002</v>
      </c>
      <c r="R739" s="134">
        <f t="shared" si="86"/>
        <v>536.7923480365788</v>
      </c>
    </row>
    <row r="740" spans="1:18" x14ac:dyDescent="0.35">
      <c r="A740" s="140">
        <v>14</v>
      </c>
      <c r="B740" s="141" t="s">
        <v>61</v>
      </c>
      <c r="C740" s="141" t="s">
        <v>475</v>
      </c>
      <c r="D740" s="141" t="s">
        <v>476</v>
      </c>
      <c r="E740" s="141" t="s">
        <v>477</v>
      </c>
      <c r="F740" s="141" t="s">
        <v>180</v>
      </c>
      <c r="G740" s="141" t="s">
        <v>1149</v>
      </c>
      <c r="H740" s="142">
        <v>3267</v>
      </c>
      <c r="I740" s="140">
        <v>3</v>
      </c>
      <c r="J740" s="145">
        <f>สกลนคร!F69</f>
        <v>427320.85</v>
      </c>
      <c r="K740" s="144">
        <f>สกลนคร!AH69</f>
        <v>473942.23</v>
      </c>
      <c r="L740" s="145">
        <f>สกลนคร!AI69</f>
        <v>2658928.62</v>
      </c>
      <c r="M740" s="145">
        <f>สกลนคร!AJ69</f>
        <v>2474591.23</v>
      </c>
      <c r="N740" s="141"/>
      <c r="O740" s="141"/>
      <c r="P740" s="141"/>
      <c r="Q740" s="133">
        <f t="shared" si="85"/>
        <v>184337.39000000013</v>
      </c>
      <c r="R740" s="134">
        <f t="shared" si="86"/>
        <v>813.87469237832875</v>
      </c>
    </row>
    <row r="741" spans="1:18" s="160" customFormat="1" x14ac:dyDescent="0.35">
      <c r="A741" s="154">
        <v>15</v>
      </c>
      <c r="B741" s="155" t="s">
        <v>61</v>
      </c>
      <c r="C741" s="155" t="s">
        <v>480</v>
      </c>
      <c r="D741" s="155" t="s">
        <v>476</v>
      </c>
      <c r="E741" s="155" t="s">
        <v>477</v>
      </c>
      <c r="F741" s="155" t="s">
        <v>180</v>
      </c>
      <c r="G741" s="155" t="s">
        <v>1150</v>
      </c>
      <c r="H741" s="156">
        <v>1500</v>
      </c>
      <c r="I741" s="154">
        <v>1</v>
      </c>
      <c r="J741" s="145">
        <f>สกลนคร!F70</f>
        <v>523304.52</v>
      </c>
      <c r="K741" s="144">
        <f>สกลนคร!AH70</f>
        <v>590275.18000000005</v>
      </c>
      <c r="L741" s="145">
        <f>สกลนคร!AI70</f>
        <v>1215832.1599999999</v>
      </c>
      <c r="M741" s="145">
        <f>สกลนคร!AJ70</f>
        <v>1330576.0599999998</v>
      </c>
      <c r="N741" s="155"/>
      <c r="O741" s="155"/>
      <c r="P741" s="155"/>
      <c r="Q741" s="158">
        <f t="shared" si="85"/>
        <v>-114743.89999999991</v>
      </c>
      <c r="R741" s="159">
        <f t="shared" si="86"/>
        <v>810.55477333333329</v>
      </c>
    </row>
    <row r="742" spans="1:18" s="152" customFormat="1" x14ac:dyDescent="0.35">
      <c r="A742" s="146">
        <v>4</v>
      </c>
      <c r="B742" s="147" t="s">
        <v>61</v>
      </c>
      <c r="C742" s="147"/>
      <c r="D742" s="147"/>
      <c r="E742" s="147" t="s">
        <v>77</v>
      </c>
      <c r="F742" s="147"/>
      <c r="G742" s="147" t="s">
        <v>479</v>
      </c>
      <c r="H742" s="153">
        <f>SUM(H727:H740)</f>
        <v>47762</v>
      </c>
      <c r="I742" s="146"/>
      <c r="J742" s="149">
        <f>SUM(J727:J740)</f>
        <v>6943154.3200000003</v>
      </c>
      <c r="K742" s="149">
        <f t="shared" ref="K742:M742" si="89">SUM(K727:K740)</f>
        <v>7399814.8600000013</v>
      </c>
      <c r="L742" s="149">
        <f t="shared" si="89"/>
        <v>29704611.110000003</v>
      </c>
      <c r="M742" s="149">
        <f t="shared" si="89"/>
        <v>26365111.829999998</v>
      </c>
      <c r="N742" s="147">
        <v>14</v>
      </c>
      <c r="O742" s="147">
        <v>14</v>
      </c>
      <c r="P742" s="147">
        <f>N742-O742</f>
        <v>0</v>
      </c>
      <c r="Q742" s="150">
        <f t="shared" si="85"/>
        <v>3339499.2800000049</v>
      </c>
      <c r="R742" s="151">
        <f>L742/H742</f>
        <v>621.92980005024924</v>
      </c>
    </row>
    <row r="743" spans="1:18" x14ac:dyDescent="0.35">
      <c r="A743" s="140">
        <v>1</v>
      </c>
      <c r="B743" s="141" t="s">
        <v>61</v>
      </c>
      <c r="C743" s="141" t="s">
        <v>480</v>
      </c>
      <c r="D743" s="141" t="s">
        <v>103</v>
      </c>
      <c r="E743" s="141" t="s">
        <v>481</v>
      </c>
      <c r="F743" s="141" t="s">
        <v>210</v>
      </c>
      <c r="G743" s="141" t="s">
        <v>482</v>
      </c>
      <c r="H743" s="142"/>
      <c r="I743" s="140"/>
      <c r="J743" s="143"/>
      <c r="K743" s="144"/>
      <c r="L743" s="145"/>
      <c r="M743" s="145"/>
      <c r="N743" s="141"/>
      <c r="O743" s="141"/>
      <c r="P743" s="141"/>
    </row>
    <row r="744" spans="1:18" s="160" customFormat="1" x14ac:dyDescent="0.35">
      <c r="A744" s="154">
        <v>2</v>
      </c>
      <c r="B744" s="155" t="s">
        <v>61</v>
      </c>
      <c r="C744" s="155" t="s">
        <v>480</v>
      </c>
      <c r="D744" s="155" t="s">
        <v>103</v>
      </c>
      <c r="E744" s="155" t="s">
        <v>481</v>
      </c>
      <c r="F744" s="155" t="s">
        <v>180</v>
      </c>
      <c r="G744" s="155" t="s">
        <v>1151</v>
      </c>
      <c r="H744" s="156">
        <v>6036</v>
      </c>
      <c r="I744" s="154">
        <v>5</v>
      </c>
      <c r="J744" s="145">
        <f>สกลนคร!F71</f>
        <v>578041.80000000005</v>
      </c>
      <c r="K744" s="157">
        <f>สกลนคร!AH71</f>
        <v>626550.4800000001</v>
      </c>
      <c r="L744" s="145">
        <f>สกลนคร!AI71</f>
        <v>3142813.2800000003</v>
      </c>
      <c r="M744" s="145">
        <f>สกลนคร!AJ71</f>
        <v>2904620.9099999997</v>
      </c>
      <c r="N744" s="155"/>
      <c r="O744" s="155"/>
      <c r="P744" s="155"/>
      <c r="Q744" s="133">
        <f t="shared" si="85"/>
        <v>238192.37000000058</v>
      </c>
      <c r="R744" s="134">
        <f t="shared" si="86"/>
        <v>520.67814446653415</v>
      </c>
    </row>
    <row r="745" spans="1:18" s="160" customFormat="1" x14ac:dyDescent="0.35">
      <c r="A745" s="154">
        <v>3</v>
      </c>
      <c r="B745" s="155" t="s">
        <v>61</v>
      </c>
      <c r="C745" s="155" t="s">
        <v>480</v>
      </c>
      <c r="D745" s="155" t="s">
        <v>103</v>
      </c>
      <c r="E745" s="155" t="s">
        <v>481</v>
      </c>
      <c r="F745" s="155" t="s">
        <v>180</v>
      </c>
      <c r="G745" s="155" t="s">
        <v>1152</v>
      </c>
      <c r="H745" s="156">
        <v>4053</v>
      </c>
      <c r="I745" s="154">
        <v>3</v>
      </c>
      <c r="J745" s="145">
        <f>สกลนคร!F72</f>
        <v>751290.93</v>
      </c>
      <c r="K745" s="157">
        <f>สกลนคร!AH72</f>
        <v>1005368.52</v>
      </c>
      <c r="L745" s="145">
        <f>สกลนคร!AI72</f>
        <v>3092124.8899999997</v>
      </c>
      <c r="M745" s="145">
        <f>สกลนคร!AJ72</f>
        <v>2460749.25</v>
      </c>
      <c r="N745" s="155"/>
      <c r="O745" s="155"/>
      <c r="P745" s="155"/>
      <c r="Q745" s="133">
        <f t="shared" si="85"/>
        <v>631375.63999999966</v>
      </c>
      <c r="R745" s="134">
        <f t="shared" si="86"/>
        <v>762.92249938317286</v>
      </c>
    </row>
    <row r="746" spans="1:18" s="160" customFormat="1" x14ac:dyDescent="0.35">
      <c r="A746" s="154">
        <v>4</v>
      </c>
      <c r="B746" s="155" t="s">
        <v>61</v>
      </c>
      <c r="C746" s="155" t="s">
        <v>480</v>
      </c>
      <c r="D746" s="155" t="s">
        <v>103</v>
      </c>
      <c r="E746" s="155" t="s">
        <v>481</v>
      </c>
      <c r="F746" s="155" t="s">
        <v>180</v>
      </c>
      <c r="G746" s="155" t="s">
        <v>1153</v>
      </c>
      <c r="H746" s="156">
        <v>4847</v>
      </c>
      <c r="I746" s="154">
        <v>4</v>
      </c>
      <c r="J746" s="145">
        <f>สกลนคร!F73</f>
        <v>723481.63</v>
      </c>
      <c r="K746" s="157">
        <f>สกลนคร!AH73</f>
        <v>843326.05</v>
      </c>
      <c r="L746" s="145">
        <f>สกลนคร!AI73</f>
        <v>3009512.9699999997</v>
      </c>
      <c r="M746" s="145">
        <f>สกลนคร!AJ73</f>
        <v>2672141.2600000002</v>
      </c>
      <c r="N746" s="155"/>
      <c r="O746" s="155"/>
      <c r="P746" s="155"/>
      <c r="Q746" s="133">
        <f t="shared" si="85"/>
        <v>337371.7099999995</v>
      </c>
      <c r="R746" s="134">
        <f t="shared" si="86"/>
        <v>620.90220136166693</v>
      </c>
    </row>
    <row r="747" spans="1:18" s="160" customFormat="1" x14ac:dyDescent="0.35">
      <c r="A747" s="154">
        <v>5</v>
      </c>
      <c r="B747" s="155" t="s">
        <v>61</v>
      </c>
      <c r="C747" s="155" t="s">
        <v>480</v>
      </c>
      <c r="D747" s="155" t="s">
        <v>103</v>
      </c>
      <c r="E747" s="155" t="s">
        <v>481</v>
      </c>
      <c r="F747" s="155" t="s">
        <v>180</v>
      </c>
      <c r="G747" s="155" t="s">
        <v>1154</v>
      </c>
      <c r="H747" s="156">
        <v>3826</v>
      </c>
      <c r="I747" s="154">
        <v>3</v>
      </c>
      <c r="J747" s="145">
        <f>สกลนคร!F74</f>
        <v>613835.66</v>
      </c>
      <c r="K747" s="157">
        <f>สกลนคร!AH74</f>
        <v>656920.93000000005</v>
      </c>
      <c r="L747" s="145">
        <f>สกลนคร!AI74</f>
        <v>2627884.67</v>
      </c>
      <c r="M747" s="145">
        <f>สกลนคร!AJ74</f>
        <v>2360634.5700000003</v>
      </c>
      <c r="N747" s="155"/>
      <c r="O747" s="155"/>
      <c r="P747" s="155"/>
      <c r="Q747" s="133">
        <f t="shared" si="85"/>
        <v>267250.09999999963</v>
      </c>
      <c r="R747" s="134">
        <f t="shared" si="86"/>
        <v>686.84910350235225</v>
      </c>
    </row>
    <row r="748" spans="1:18" s="160" customFormat="1" x14ac:dyDescent="0.35">
      <c r="A748" s="154">
        <v>6</v>
      </c>
      <c r="B748" s="155" t="s">
        <v>61</v>
      </c>
      <c r="C748" s="155" t="s">
        <v>480</v>
      </c>
      <c r="D748" s="155" t="s">
        <v>103</v>
      </c>
      <c r="E748" s="155" t="s">
        <v>481</v>
      </c>
      <c r="F748" s="155" t="s">
        <v>180</v>
      </c>
      <c r="G748" s="155" t="s">
        <v>1155</v>
      </c>
      <c r="H748" s="156">
        <v>4181</v>
      </c>
      <c r="I748" s="154">
        <v>3</v>
      </c>
      <c r="J748" s="145">
        <f>สกลนคร!F75</f>
        <v>351230.07</v>
      </c>
      <c r="K748" s="157">
        <f>สกลนคร!AH75</f>
        <v>451646.14</v>
      </c>
      <c r="L748" s="145">
        <f>สกลนคร!AI75</f>
        <v>2355088.21</v>
      </c>
      <c r="M748" s="145">
        <f>สกลนคร!AJ75</f>
        <v>2316023.84</v>
      </c>
      <c r="N748" s="155"/>
      <c r="O748" s="155"/>
      <c r="P748" s="155"/>
      <c r="Q748" s="133">
        <f t="shared" si="85"/>
        <v>39064.370000000112</v>
      </c>
      <c r="R748" s="134">
        <f t="shared" si="86"/>
        <v>563.28347524515664</v>
      </c>
    </row>
    <row r="749" spans="1:18" s="160" customFormat="1" x14ac:dyDescent="0.35">
      <c r="A749" s="154">
        <v>7</v>
      </c>
      <c r="B749" s="155" t="s">
        <v>61</v>
      </c>
      <c r="C749" s="155" t="s">
        <v>480</v>
      </c>
      <c r="D749" s="155" t="s">
        <v>103</v>
      </c>
      <c r="E749" s="155" t="s">
        <v>481</v>
      </c>
      <c r="F749" s="155" t="s">
        <v>180</v>
      </c>
      <c r="G749" s="155" t="s">
        <v>1156</v>
      </c>
      <c r="H749" s="156">
        <v>2002</v>
      </c>
      <c r="I749" s="154">
        <v>2</v>
      </c>
      <c r="J749" s="145">
        <f>สกลนคร!F76</f>
        <v>482763.94</v>
      </c>
      <c r="K749" s="157">
        <f>สกลนคร!AH76</f>
        <v>517989.67</v>
      </c>
      <c r="L749" s="145">
        <f>สกลนคร!AI76</f>
        <v>2357603.16</v>
      </c>
      <c r="M749" s="145">
        <f>สกลนคร!AJ76</f>
        <v>2123142.35</v>
      </c>
      <c r="N749" s="155"/>
      <c r="O749" s="155"/>
      <c r="P749" s="155"/>
      <c r="Q749" s="133">
        <f t="shared" si="85"/>
        <v>234460.81000000006</v>
      </c>
      <c r="R749" s="134">
        <f t="shared" si="86"/>
        <v>1177.623956043956</v>
      </c>
    </row>
    <row r="750" spans="1:18" s="160" customFormat="1" x14ac:dyDescent="0.35">
      <c r="A750" s="154">
        <v>8</v>
      </c>
      <c r="B750" s="155" t="s">
        <v>61</v>
      </c>
      <c r="C750" s="155" t="s">
        <v>480</v>
      </c>
      <c r="D750" s="155" t="s">
        <v>103</v>
      </c>
      <c r="E750" s="155" t="s">
        <v>481</v>
      </c>
      <c r="F750" s="155" t="s">
        <v>180</v>
      </c>
      <c r="G750" s="155" t="s">
        <v>1157</v>
      </c>
      <c r="H750" s="156">
        <v>1933</v>
      </c>
      <c r="I750" s="154">
        <v>2</v>
      </c>
      <c r="J750" s="145">
        <f>สกลนคร!F77</f>
        <v>263311.19</v>
      </c>
      <c r="K750" s="157">
        <f>สกลนคร!AH77</f>
        <v>467864.14</v>
      </c>
      <c r="L750" s="145">
        <f>สกลนคร!AI77</f>
        <v>2294744.3899999997</v>
      </c>
      <c r="M750" s="145">
        <f>สกลนคร!AJ77</f>
        <v>2255964.25</v>
      </c>
      <c r="N750" s="155"/>
      <c r="O750" s="155"/>
      <c r="P750" s="155"/>
      <c r="Q750" s="133">
        <f t="shared" si="85"/>
        <v>38780.139999999665</v>
      </c>
      <c r="R750" s="134">
        <f t="shared" si="86"/>
        <v>1187.1414330056905</v>
      </c>
    </row>
    <row r="751" spans="1:18" s="152" customFormat="1" x14ac:dyDescent="0.35">
      <c r="A751" s="146">
        <v>5</v>
      </c>
      <c r="B751" s="147" t="s">
        <v>61</v>
      </c>
      <c r="C751" s="147"/>
      <c r="D751" s="147"/>
      <c r="E751" s="147" t="s">
        <v>77</v>
      </c>
      <c r="F751" s="147"/>
      <c r="G751" s="147" t="s">
        <v>483</v>
      </c>
      <c r="H751" s="153">
        <f>SUM(H744:H750)</f>
        <v>26878</v>
      </c>
      <c r="I751" s="146"/>
      <c r="J751" s="149">
        <f>SUM(J743:J750)</f>
        <v>3763955.2199999997</v>
      </c>
      <c r="K751" s="149">
        <f t="shared" ref="K751:M751" si="90">SUM(K743:K750)</f>
        <v>4569665.93</v>
      </c>
      <c r="L751" s="149">
        <f t="shared" si="90"/>
        <v>18879771.57</v>
      </c>
      <c r="M751" s="149">
        <f t="shared" si="90"/>
        <v>17093276.43</v>
      </c>
      <c r="N751" s="147">
        <v>7</v>
      </c>
      <c r="O751" s="147">
        <v>7</v>
      </c>
      <c r="P751" s="147">
        <f>N751-O751</f>
        <v>0</v>
      </c>
      <c r="Q751" s="150">
        <f t="shared" si="85"/>
        <v>1786495.1400000006</v>
      </c>
      <c r="R751" s="151">
        <f>L751/H751</f>
        <v>702.42471798496911</v>
      </c>
    </row>
    <row r="752" spans="1:18" x14ac:dyDescent="0.35">
      <c r="A752" s="140">
        <v>1</v>
      </c>
      <c r="B752" s="141" t="s">
        <v>61</v>
      </c>
      <c r="C752" s="141" t="s">
        <v>484</v>
      </c>
      <c r="D752" s="141" t="s">
        <v>110</v>
      </c>
      <c r="E752" s="141" t="s">
        <v>485</v>
      </c>
      <c r="F752" s="141" t="s">
        <v>210</v>
      </c>
      <c r="G752" s="141" t="s">
        <v>486</v>
      </c>
      <c r="H752" s="142"/>
      <c r="I752" s="140"/>
      <c r="J752" s="143"/>
      <c r="K752" s="144"/>
      <c r="L752" s="145"/>
      <c r="M752" s="145"/>
      <c r="N752" s="141"/>
      <c r="O752" s="141"/>
      <c r="P752" s="141"/>
    </row>
    <row r="753" spans="1:18" x14ac:dyDescent="0.35">
      <c r="A753" s="140">
        <v>2</v>
      </c>
      <c r="B753" s="141" t="s">
        <v>61</v>
      </c>
      <c r="C753" s="141" t="s">
        <v>484</v>
      </c>
      <c r="D753" s="141" t="s">
        <v>110</v>
      </c>
      <c r="E753" s="141" t="s">
        <v>485</v>
      </c>
      <c r="F753" s="141" t="s">
        <v>180</v>
      </c>
      <c r="G753" s="141" t="s">
        <v>1158</v>
      </c>
      <c r="H753" s="142">
        <v>3743</v>
      </c>
      <c r="I753" s="140">
        <v>3</v>
      </c>
      <c r="J753" s="145">
        <f>สกลนคร!F78</f>
        <v>366238.03</v>
      </c>
      <c r="K753" s="144">
        <f>สกลนคร!AH78</f>
        <v>461312.22000000003</v>
      </c>
      <c r="L753" s="145">
        <f>สกลนคร!AI78</f>
        <v>1868205.45</v>
      </c>
      <c r="M753" s="145">
        <f>สกลนคร!AJ78</f>
        <v>1725050.84</v>
      </c>
      <c r="N753" s="141"/>
      <c r="O753" s="141"/>
      <c r="P753" s="141"/>
      <c r="Q753" s="133">
        <f t="shared" si="85"/>
        <v>143154.60999999987</v>
      </c>
      <c r="R753" s="134">
        <f t="shared" si="86"/>
        <v>499.11981031258347</v>
      </c>
    </row>
    <row r="754" spans="1:18" x14ac:dyDescent="0.35">
      <c r="A754" s="140">
        <v>3</v>
      </c>
      <c r="B754" s="141" t="s">
        <v>61</v>
      </c>
      <c r="C754" s="141" t="s">
        <v>484</v>
      </c>
      <c r="D754" s="141" t="s">
        <v>110</v>
      </c>
      <c r="E754" s="141" t="s">
        <v>485</v>
      </c>
      <c r="F754" s="141" t="s">
        <v>180</v>
      </c>
      <c r="G754" s="141" t="s">
        <v>1159</v>
      </c>
      <c r="H754" s="142">
        <v>3747</v>
      </c>
      <c r="I754" s="140">
        <v>3</v>
      </c>
      <c r="J754" s="145">
        <f>สกลนคร!F79</f>
        <v>127000.32000000001</v>
      </c>
      <c r="K754" s="144">
        <f>สกลนคร!AH79</f>
        <v>178970.31</v>
      </c>
      <c r="L754" s="145">
        <f>สกลนคร!AI79</f>
        <v>2231013.66</v>
      </c>
      <c r="M754" s="145">
        <f>สกลนคร!AJ79</f>
        <v>2195862.64</v>
      </c>
      <c r="N754" s="141"/>
      <c r="O754" s="141"/>
      <c r="P754" s="141"/>
      <c r="Q754" s="133">
        <f t="shared" si="85"/>
        <v>35151.020000000019</v>
      </c>
      <c r="R754" s="134">
        <f t="shared" si="86"/>
        <v>595.41330664531631</v>
      </c>
    </row>
    <row r="755" spans="1:18" x14ac:dyDescent="0.35">
      <c r="A755" s="140">
        <v>4</v>
      </c>
      <c r="B755" s="141" t="s">
        <v>61</v>
      </c>
      <c r="C755" s="141" t="s">
        <v>484</v>
      </c>
      <c r="D755" s="141" t="s">
        <v>110</v>
      </c>
      <c r="E755" s="141" t="s">
        <v>485</v>
      </c>
      <c r="F755" s="141" t="s">
        <v>180</v>
      </c>
      <c r="G755" s="141" t="s">
        <v>1160</v>
      </c>
      <c r="H755" s="142">
        <v>3095</v>
      </c>
      <c r="I755" s="140">
        <v>3</v>
      </c>
      <c r="J755" s="145">
        <f>สกลนคร!F80</f>
        <v>324803.03999999998</v>
      </c>
      <c r="K755" s="144">
        <f>สกลนคร!AH80</f>
        <v>379835.91</v>
      </c>
      <c r="L755" s="145">
        <f>สกลนคร!AI80</f>
        <v>1978842.0399999998</v>
      </c>
      <c r="M755" s="145">
        <f>สกลนคร!AJ80</f>
        <v>1835632.52</v>
      </c>
      <c r="N755" s="141"/>
      <c r="O755" s="141"/>
      <c r="P755" s="141"/>
      <c r="Q755" s="133">
        <f t="shared" si="85"/>
        <v>143209.51999999979</v>
      </c>
      <c r="R755" s="134">
        <f t="shared" si="86"/>
        <v>639.36737964458803</v>
      </c>
    </row>
    <row r="756" spans="1:18" x14ac:dyDescent="0.35">
      <c r="A756" s="140">
        <v>5</v>
      </c>
      <c r="B756" s="141" t="s">
        <v>61</v>
      </c>
      <c r="C756" s="141" t="s">
        <v>484</v>
      </c>
      <c r="D756" s="141" t="s">
        <v>110</v>
      </c>
      <c r="E756" s="141" t="s">
        <v>485</v>
      </c>
      <c r="F756" s="141" t="s">
        <v>180</v>
      </c>
      <c r="G756" s="141" t="s">
        <v>1161</v>
      </c>
      <c r="H756" s="142">
        <v>1530</v>
      </c>
      <c r="I756" s="140">
        <v>2</v>
      </c>
      <c r="J756" s="145">
        <f>สกลนคร!F81</f>
        <v>169808.79</v>
      </c>
      <c r="K756" s="144">
        <f>สกลนคร!AH81</f>
        <v>192329.05000000002</v>
      </c>
      <c r="L756" s="145">
        <f>สกลนคร!AI81</f>
        <v>1987579.87</v>
      </c>
      <c r="M756" s="145">
        <f>สกลนคร!AJ81</f>
        <v>1987842.11</v>
      </c>
      <c r="N756" s="141"/>
      <c r="O756" s="141"/>
      <c r="P756" s="141"/>
      <c r="Q756" s="133">
        <f t="shared" si="85"/>
        <v>-262.23999999999069</v>
      </c>
      <c r="R756" s="134">
        <f t="shared" si="86"/>
        <v>1299.0718104575164</v>
      </c>
    </row>
    <row r="757" spans="1:18" x14ac:dyDescent="0.35">
      <c r="A757" s="140">
        <v>6</v>
      </c>
      <c r="B757" s="141" t="s">
        <v>61</v>
      </c>
      <c r="C757" s="141" t="s">
        <v>484</v>
      </c>
      <c r="D757" s="141" t="s">
        <v>110</v>
      </c>
      <c r="E757" s="141" t="s">
        <v>485</v>
      </c>
      <c r="F757" s="141" t="s">
        <v>180</v>
      </c>
      <c r="G757" s="141" t="s">
        <v>1162</v>
      </c>
      <c r="H757" s="142">
        <v>4004</v>
      </c>
      <c r="I757" s="140">
        <v>3</v>
      </c>
      <c r="J757" s="145">
        <f>สกลนคร!F82</f>
        <v>226818.84</v>
      </c>
      <c r="K757" s="144">
        <f>สกลนคร!AH82</f>
        <v>258959.84</v>
      </c>
      <c r="L757" s="145">
        <f>สกลนคร!AI82</f>
        <v>1812485.46</v>
      </c>
      <c r="M757" s="145">
        <f>สกลนคร!AJ82</f>
        <v>1654949.4600000002</v>
      </c>
      <c r="N757" s="141"/>
      <c r="O757" s="141"/>
      <c r="P757" s="141"/>
      <c r="Q757" s="133">
        <f t="shared" si="85"/>
        <v>157535.99999999977</v>
      </c>
      <c r="R757" s="134">
        <f t="shared" si="86"/>
        <v>452.66869630369632</v>
      </c>
    </row>
    <row r="758" spans="1:18" x14ac:dyDescent="0.35">
      <c r="A758" s="140">
        <v>7</v>
      </c>
      <c r="B758" s="141" t="s">
        <v>61</v>
      </c>
      <c r="C758" s="141" t="s">
        <v>484</v>
      </c>
      <c r="D758" s="141" t="s">
        <v>110</v>
      </c>
      <c r="E758" s="141" t="s">
        <v>485</v>
      </c>
      <c r="F758" s="141" t="s">
        <v>180</v>
      </c>
      <c r="G758" s="141" t="s">
        <v>1163</v>
      </c>
      <c r="H758" s="142">
        <v>6265</v>
      </c>
      <c r="I758" s="140">
        <v>5</v>
      </c>
      <c r="J758" s="145">
        <f>สกลนคร!F83</f>
        <v>291476.81</v>
      </c>
      <c r="K758" s="144">
        <f>สกลนคร!AH83</f>
        <v>386069.25</v>
      </c>
      <c r="L758" s="145">
        <f>สกลนคร!AI83</f>
        <v>3574522.6</v>
      </c>
      <c r="M758" s="145">
        <f>สกลนคร!AJ83</f>
        <v>3294728.82</v>
      </c>
      <c r="N758" s="141"/>
      <c r="O758" s="141"/>
      <c r="P758" s="141"/>
      <c r="Q758" s="133">
        <f t="shared" si="85"/>
        <v>279793.78000000026</v>
      </c>
      <c r="R758" s="134">
        <f t="shared" si="86"/>
        <v>570.5542857142857</v>
      </c>
    </row>
    <row r="759" spans="1:18" x14ac:dyDescent="0.35">
      <c r="A759" s="140">
        <v>8</v>
      </c>
      <c r="B759" s="141" t="s">
        <v>61</v>
      </c>
      <c r="C759" s="141" t="s">
        <v>484</v>
      </c>
      <c r="D759" s="141" t="s">
        <v>110</v>
      </c>
      <c r="E759" s="141" t="s">
        <v>485</v>
      </c>
      <c r="F759" s="141" t="s">
        <v>180</v>
      </c>
      <c r="G759" s="141" t="s">
        <v>1164</v>
      </c>
      <c r="H759" s="142">
        <v>4051</v>
      </c>
      <c r="I759" s="140">
        <v>3</v>
      </c>
      <c r="J759" s="145">
        <f>สกลนคร!F84</f>
        <v>221921.88</v>
      </c>
      <c r="K759" s="144">
        <f>สกลนคร!AH84</f>
        <v>256261.88</v>
      </c>
      <c r="L759" s="145">
        <f>สกลนคร!AI84</f>
        <v>2263652.2599999998</v>
      </c>
      <c r="M759" s="145">
        <f>สกลนคร!AJ84</f>
        <v>2143072.52</v>
      </c>
      <c r="N759" s="141"/>
      <c r="O759" s="141"/>
      <c r="P759" s="141"/>
      <c r="Q759" s="133">
        <f t="shared" si="85"/>
        <v>120579.73999999976</v>
      </c>
      <c r="R759" s="134">
        <f t="shared" si="86"/>
        <v>558.78851147864714</v>
      </c>
    </row>
    <row r="760" spans="1:18" x14ac:dyDescent="0.35">
      <c r="A760" s="140">
        <v>9</v>
      </c>
      <c r="B760" s="141" t="s">
        <v>61</v>
      </c>
      <c r="C760" s="141" t="s">
        <v>484</v>
      </c>
      <c r="D760" s="141" t="s">
        <v>110</v>
      </c>
      <c r="E760" s="141" t="s">
        <v>485</v>
      </c>
      <c r="F760" s="141" t="s">
        <v>180</v>
      </c>
      <c r="G760" s="141" t="s">
        <v>1165</v>
      </c>
      <c r="H760" s="142">
        <v>3423</v>
      </c>
      <c r="I760" s="140">
        <v>3</v>
      </c>
      <c r="J760" s="145">
        <f>สกลนคร!F85</f>
        <v>429602.15</v>
      </c>
      <c r="K760" s="144">
        <f>สกลนคร!AH85</f>
        <v>451506.87</v>
      </c>
      <c r="L760" s="145">
        <f>สกลนคร!AI85</f>
        <v>2182924.09</v>
      </c>
      <c r="M760" s="145">
        <f>สกลนคร!AJ85</f>
        <v>2066919.3699999999</v>
      </c>
      <c r="N760" s="141"/>
      <c r="O760" s="141"/>
      <c r="P760" s="141"/>
      <c r="Q760" s="133">
        <f t="shared" si="85"/>
        <v>116004.71999999997</v>
      </c>
      <c r="R760" s="134">
        <f t="shared" si="86"/>
        <v>637.72249196611153</v>
      </c>
    </row>
    <row r="761" spans="1:18" x14ac:dyDescent="0.35">
      <c r="A761" s="140">
        <v>10</v>
      </c>
      <c r="B761" s="141" t="s">
        <v>61</v>
      </c>
      <c r="C761" s="141" t="s">
        <v>484</v>
      </c>
      <c r="D761" s="141" t="s">
        <v>110</v>
      </c>
      <c r="E761" s="141" t="s">
        <v>485</v>
      </c>
      <c r="F761" s="141" t="s">
        <v>180</v>
      </c>
      <c r="G761" s="141" t="s">
        <v>1166</v>
      </c>
      <c r="H761" s="142">
        <v>1355</v>
      </c>
      <c r="I761" s="140">
        <v>1</v>
      </c>
      <c r="J761" s="145">
        <f>สกลนคร!F86</f>
        <v>193518.42</v>
      </c>
      <c r="K761" s="144">
        <f>สกลนคร!AH86</f>
        <v>237056.68000000002</v>
      </c>
      <c r="L761" s="145">
        <f>สกลนคร!AI86</f>
        <v>1826971.2999999998</v>
      </c>
      <c r="M761" s="145">
        <f>สกลนคร!AJ86</f>
        <v>1742475.4500000002</v>
      </c>
      <c r="N761" s="141"/>
      <c r="O761" s="141"/>
      <c r="P761" s="141"/>
      <c r="Q761" s="133">
        <f t="shared" si="85"/>
        <v>84495.849999999627</v>
      </c>
      <c r="R761" s="134">
        <f t="shared" si="86"/>
        <v>1348.3183025830258</v>
      </c>
    </row>
    <row r="762" spans="1:18" s="152" customFormat="1" x14ac:dyDescent="0.35">
      <c r="A762" s="146">
        <v>6</v>
      </c>
      <c r="B762" s="147" t="s">
        <v>61</v>
      </c>
      <c r="C762" s="147"/>
      <c r="D762" s="147"/>
      <c r="E762" s="147" t="s">
        <v>77</v>
      </c>
      <c r="F762" s="147"/>
      <c r="G762" s="147" t="s">
        <v>487</v>
      </c>
      <c r="H762" s="153">
        <f>SUM(H753:H761)</f>
        <v>31213</v>
      </c>
      <c r="I762" s="146"/>
      <c r="J762" s="149">
        <f>SUM(J752:J761)</f>
        <v>2351188.2799999998</v>
      </c>
      <c r="K762" s="149">
        <f t="shared" ref="K762:M762" si="91">SUM(K752:K761)</f>
        <v>2802302.0100000002</v>
      </c>
      <c r="L762" s="149">
        <f t="shared" si="91"/>
        <v>19726196.73</v>
      </c>
      <c r="M762" s="149">
        <f t="shared" si="91"/>
        <v>18646533.73</v>
      </c>
      <c r="N762" s="147">
        <v>9</v>
      </c>
      <c r="O762" s="147">
        <v>9</v>
      </c>
      <c r="P762" s="147">
        <f>N762-O762</f>
        <v>0</v>
      </c>
      <c r="Q762" s="150">
        <f t="shared" si="85"/>
        <v>1079663</v>
      </c>
      <c r="R762" s="151">
        <f>L762/H762</f>
        <v>631.98656745586777</v>
      </c>
    </row>
    <row r="763" spans="1:18" x14ac:dyDescent="0.35">
      <c r="A763" s="140">
        <v>1</v>
      </c>
      <c r="B763" s="141" t="s">
        <v>61</v>
      </c>
      <c r="C763" s="141" t="s">
        <v>488</v>
      </c>
      <c r="D763" s="141" t="s">
        <v>117</v>
      </c>
      <c r="E763" s="141" t="s">
        <v>489</v>
      </c>
      <c r="F763" s="141" t="s">
        <v>210</v>
      </c>
      <c r="G763" s="141" t="s">
        <v>490</v>
      </c>
      <c r="H763" s="142"/>
      <c r="I763" s="140"/>
      <c r="J763" s="143"/>
      <c r="K763" s="144"/>
      <c r="L763" s="145"/>
      <c r="M763" s="145"/>
      <c r="N763" s="141"/>
      <c r="O763" s="141"/>
      <c r="P763" s="141"/>
    </row>
    <row r="764" spans="1:18" x14ac:dyDescent="0.35">
      <c r="A764" s="140">
        <v>2</v>
      </c>
      <c r="B764" s="141" t="s">
        <v>61</v>
      </c>
      <c r="C764" s="141" t="s">
        <v>488</v>
      </c>
      <c r="D764" s="141" t="s">
        <v>117</v>
      </c>
      <c r="E764" s="141" t="s">
        <v>489</v>
      </c>
      <c r="F764" s="141" t="s">
        <v>180</v>
      </c>
      <c r="G764" s="141" t="s">
        <v>1167</v>
      </c>
      <c r="H764" s="142">
        <v>2146</v>
      </c>
      <c r="I764" s="140">
        <v>2</v>
      </c>
      <c r="J764" s="145">
        <f>สกลนคร!F87</f>
        <v>440327.41</v>
      </c>
      <c r="K764" s="144">
        <f>สกลนคร!AH87</f>
        <v>388231.42</v>
      </c>
      <c r="L764" s="145">
        <f>สกลนคร!AI87</f>
        <v>980514.06</v>
      </c>
      <c r="M764" s="145">
        <f>สกลนคร!AJ87</f>
        <v>957286.47</v>
      </c>
      <c r="N764" s="141"/>
      <c r="O764" s="141"/>
      <c r="P764" s="141"/>
      <c r="Q764" s="133">
        <f t="shared" si="85"/>
        <v>23227.590000000084</v>
      </c>
      <c r="R764" s="134">
        <f t="shared" si="86"/>
        <v>456.90310344827589</v>
      </c>
    </row>
    <row r="765" spans="1:18" x14ac:dyDescent="0.35">
      <c r="A765" s="140">
        <v>3</v>
      </c>
      <c r="B765" s="141" t="s">
        <v>61</v>
      </c>
      <c r="C765" s="141" t="s">
        <v>488</v>
      </c>
      <c r="D765" s="141" t="s">
        <v>117</v>
      </c>
      <c r="E765" s="141" t="s">
        <v>489</v>
      </c>
      <c r="F765" s="141" t="s">
        <v>180</v>
      </c>
      <c r="G765" s="141" t="s">
        <v>1168</v>
      </c>
      <c r="H765" s="142">
        <v>1277</v>
      </c>
      <c r="I765" s="140">
        <v>1</v>
      </c>
      <c r="J765" s="145">
        <f>สกลนคร!F88</f>
        <v>292520.03000000003</v>
      </c>
      <c r="K765" s="144">
        <f>สกลนคร!AH88</f>
        <v>215103.32</v>
      </c>
      <c r="L765" s="145">
        <f>สกลนคร!AI88</f>
        <v>912814.74</v>
      </c>
      <c r="M765" s="145">
        <f>สกลนคร!AJ88</f>
        <v>965344.27</v>
      </c>
      <c r="N765" s="141"/>
      <c r="O765" s="141"/>
      <c r="P765" s="141"/>
      <c r="Q765" s="133">
        <f t="shared" si="85"/>
        <v>-52529.530000000028</v>
      </c>
      <c r="R765" s="134">
        <f t="shared" si="86"/>
        <v>714.81185591229439</v>
      </c>
    </row>
    <row r="766" spans="1:18" x14ac:dyDescent="0.35">
      <c r="A766" s="140">
        <v>4</v>
      </c>
      <c r="B766" s="141" t="s">
        <v>61</v>
      </c>
      <c r="C766" s="141" t="s">
        <v>488</v>
      </c>
      <c r="D766" s="141" t="s">
        <v>117</v>
      </c>
      <c r="E766" s="141" t="s">
        <v>489</v>
      </c>
      <c r="F766" s="141" t="s">
        <v>180</v>
      </c>
      <c r="G766" s="141" t="s">
        <v>1169</v>
      </c>
      <c r="H766" s="142">
        <v>2783</v>
      </c>
      <c r="I766" s="140">
        <v>2</v>
      </c>
      <c r="J766" s="145">
        <f>สกลนคร!F89</f>
        <v>366117.78</v>
      </c>
      <c r="K766" s="144">
        <f>สกลนคร!AH89</f>
        <v>345868.26</v>
      </c>
      <c r="L766" s="145">
        <f>สกลนคร!AI89</f>
        <v>1033239.38</v>
      </c>
      <c r="M766" s="145">
        <f>สกลนคร!AJ89</f>
        <v>1216150.56</v>
      </c>
      <c r="N766" s="141"/>
      <c r="O766" s="141"/>
      <c r="P766" s="141"/>
      <c r="Q766" s="133">
        <f t="shared" si="85"/>
        <v>-182911.18000000005</v>
      </c>
      <c r="R766" s="134">
        <f t="shared" si="86"/>
        <v>371.26819259791591</v>
      </c>
    </row>
    <row r="767" spans="1:18" x14ac:dyDescent="0.35">
      <c r="A767" s="140">
        <v>5</v>
      </c>
      <c r="B767" s="141" t="s">
        <v>61</v>
      </c>
      <c r="C767" s="141" t="s">
        <v>488</v>
      </c>
      <c r="D767" s="141" t="s">
        <v>117</v>
      </c>
      <c r="E767" s="141" t="s">
        <v>489</v>
      </c>
      <c r="F767" s="141" t="s">
        <v>180</v>
      </c>
      <c r="G767" s="141" t="s">
        <v>1170</v>
      </c>
      <c r="H767" s="142">
        <v>1769</v>
      </c>
      <c r="I767" s="140">
        <v>2</v>
      </c>
      <c r="J767" s="145">
        <f>สกลนคร!F90</f>
        <v>290900.07</v>
      </c>
      <c r="K767" s="144">
        <f>สกลนคร!AH90</f>
        <v>124683.79999999999</v>
      </c>
      <c r="L767" s="145">
        <f>สกลนคร!AI90</f>
        <v>929063.24</v>
      </c>
      <c r="M767" s="145">
        <f>สกลนคร!AJ90</f>
        <v>1041030.94</v>
      </c>
      <c r="N767" s="141"/>
      <c r="O767" s="141"/>
      <c r="P767" s="141"/>
      <c r="Q767" s="133">
        <f t="shared" si="85"/>
        <v>-111967.69999999995</v>
      </c>
      <c r="R767" s="134">
        <f t="shared" si="86"/>
        <v>525.19120407009609</v>
      </c>
    </row>
    <row r="768" spans="1:18" s="152" customFormat="1" x14ac:dyDescent="0.35">
      <c r="A768" s="146">
        <v>7</v>
      </c>
      <c r="B768" s="147" t="s">
        <v>61</v>
      </c>
      <c r="C768" s="147"/>
      <c r="D768" s="147"/>
      <c r="E768" s="147" t="s">
        <v>77</v>
      </c>
      <c r="F768" s="147"/>
      <c r="G768" s="147" t="s">
        <v>491</v>
      </c>
      <c r="H768" s="153">
        <f>SUM(H764:H767)</f>
        <v>7975</v>
      </c>
      <c r="I768" s="146"/>
      <c r="J768" s="149">
        <f>SUM(J763:J767)</f>
        <v>1389865.29</v>
      </c>
      <c r="K768" s="149">
        <f t="shared" ref="K768:M768" si="92">SUM(K763:K767)</f>
        <v>1073886.8</v>
      </c>
      <c r="L768" s="149">
        <f t="shared" si="92"/>
        <v>3855631.42</v>
      </c>
      <c r="M768" s="149">
        <f t="shared" si="92"/>
        <v>4179812.2399999998</v>
      </c>
      <c r="N768" s="147">
        <v>4</v>
      </c>
      <c r="O768" s="147">
        <v>4</v>
      </c>
      <c r="P768" s="147">
        <f>N768-O768</f>
        <v>0</v>
      </c>
      <c r="Q768" s="150">
        <f t="shared" si="85"/>
        <v>-324180.81999999983</v>
      </c>
      <c r="R768" s="151">
        <f>L768/H768</f>
        <v>483.46475485893416</v>
      </c>
    </row>
    <row r="769" spans="1:18" x14ac:dyDescent="0.35">
      <c r="A769" s="140">
        <v>1</v>
      </c>
      <c r="B769" s="141" t="s">
        <v>61</v>
      </c>
      <c r="C769" s="141" t="s">
        <v>492</v>
      </c>
      <c r="D769" s="141" t="s">
        <v>124</v>
      </c>
      <c r="E769" s="141" t="s">
        <v>493</v>
      </c>
      <c r="F769" s="141" t="s">
        <v>210</v>
      </c>
      <c r="G769" s="141" t="s">
        <v>494</v>
      </c>
      <c r="H769" s="142"/>
      <c r="I769" s="140"/>
      <c r="J769" s="143"/>
      <c r="K769" s="144"/>
      <c r="L769" s="145"/>
      <c r="M769" s="145"/>
      <c r="N769" s="141"/>
      <c r="O769" s="141"/>
      <c r="P769" s="141"/>
    </row>
    <row r="770" spans="1:18" x14ac:dyDescent="0.35">
      <c r="A770" s="140">
        <v>2</v>
      </c>
      <c r="B770" s="141" t="s">
        <v>61</v>
      </c>
      <c r="C770" s="141" t="s">
        <v>492</v>
      </c>
      <c r="D770" s="141" t="s">
        <v>124</v>
      </c>
      <c r="E770" s="141" t="s">
        <v>493</v>
      </c>
      <c r="F770" s="141" t="s">
        <v>180</v>
      </c>
      <c r="G770" s="141" t="s">
        <v>1171</v>
      </c>
      <c r="H770" s="142">
        <v>5781</v>
      </c>
      <c r="I770" s="140">
        <v>4</v>
      </c>
      <c r="J770" s="145">
        <f>สกลนคร!F91</f>
        <v>315315.46999999997</v>
      </c>
      <c r="K770" s="144">
        <f>สกลนคร!AH91</f>
        <v>443040.88999999996</v>
      </c>
      <c r="L770" s="145">
        <f>สกลนคร!AI91</f>
        <v>2588527.7400000002</v>
      </c>
      <c r="M770" s="145">
        <f>สกลนคร!AJ91</f>
        <v>2396286.48</v>
      </c>
      <c r="N770" s="141"/>
      <c r="O770" s="141"/>
      <c r="P770" s="141"/>
      <c r="Q770" s="133">
        <f t="shared" si="85"/>
        <v>192241.26000000024</v>
      </c>
      <c r="R770" s="134">
        <f t="shared" si="86"/>
        <v>447.76470160871827</v>
      </c>
    </row>
    <row r="771" spans="1:18" x14ac:dyDescent="0.35">
      <c r="A771" s="140">
        <v>3</v>
      </c>
      <c r="B771" s="141" t="s">
        <v>61</v>
      </c>
      <c r="C771" s="141" t="s">
        <v>492</v>
      </c>
      <c r="D771" s="141" t="s">
        <v>124</v>
      </c>
      <c r="E771" s="141" t="s">
        <v>493</v>
      </c>
      <c r="F771" s="141" t="s">
        <v>180</v>
      </c>
      <c r="G771" s="141" t="s">
        <v>1172</v>
      </c>
      <c r="H771" s="142">
        <v>2515</v>
      </c>
      <c r="I771" s="140">
        <v>2</v>
      </c>
      <c r="J771" s="145">
        <f>สกลนคร!F92</f>
        <v>167358.17000000001</v>
      </c>
      <c r="K771" s="144">
        <f>สกลนคร!AH92</f>
        <v>226807.55000000002</v>
      </c>
      <c r="L771" s="145">
        <f>สกลนคร!AI92</f>
        <v>1497849.8</v>
      </c>
      <c r="M771" s="145">
        <f>สกลนคร!AJ92</f>
        <v>1424018.87</v>
      </c>
      <c r="N771" s="141"/>
      <c r="O771" s="141"/>
      <c r="P771" s="141"/>
      <c r="Q771" s="133">
        <f t="shared" si="85"/>
        <v>73830.929999999935</v>
      </c>
      <c r="R771" s="134">
        <f t="shared" si="86"/>
        <v>595.56652087475152</v>
      </c>
    </row>
    <row r="772" spans="1:18" x14ac:dyDescent="0.35">
      <c r="A772" s="140">
        <v>4</v>
      </c>
      <c r="B772" s="141" t="s">
        <v>61</v>
      </c>
      <c r="C772" s="141" t="s">
        <v>492</v>
      </c>
      <c r="D772" s="141" t="s">
        <v>124</v>
      </c>
      <c r="E772" s="141" t="s">
        <v>493</v>
      </c>
      <c r="F772" s="141" t="s">
        <v>180</v>
      </c>
      <c r="G772" s="141" t="s">
        <v>1173</v>
      </c>
      <c r="H772" s="142">
        <v>3488</v>
      </c>
      <c r="I772" s="140">
        <v>3</v>
      </c>
      <c r="J772" s="145">
        <f>สกลนคร!F93</f>
        <v>278177.65000000002</v>
      </c>
      <c r="K772" s="144">
        <f>สกลนคร!AH93</f>
        <v>372120.11000000004</v>
      </c>
      <c r="L772" s="145">
        <f>สกลนคร!AI93</f>
        <v>2610251.98</v>
      </c>
      <c r="M772" s="145">
        <f>สกลนคร!AJ93</f>
        <v>2487746.85</v>
      </c>
      <c r="N772" s="141"/>
      <c r="O772" s="141"/>
      <c r="P772" s="141"/>
      <c r="Q772" s="133">
        <f t="shared" si="85"/>
        <v>122505.12999999989</v>
      </c>
      <c r="R772" s="134">
        <f t="shared" si="86"/>
        <v>748.35205848623855</v>
      </c>
    </row>
    <row r="773" spans="1:18" x14ac:dyDescent="0.35">
      <c r="A773" s="140">
        <v>5</v>
      </c>
      <c r="B773" s="141" t="s">
        <v>61</v>
      </c>
      <c r="C773" s="141" t="s">
        <v>492</v>
      </c>
      <c r="D773" s="141" t="s">
        <v>124</v>
      </c>
      <c r="E773" s="141" t="s">
        <v>493</v>
      </c>
      <c r="F773" s="141" t="s">
        <v>180</v>
      </c>
      <c r="G773" s="141" t="s">
        <v>1174</v>
      </c>
      <c r="H773" s="142">
        <v>6008</v>
      </c>
      <c r="I773" s="140">
        <v>5</v>
      </c>
      <c r="J773" s="145">
        <f>สกลนคร!F94</f>
        <v>109518.37</v>
      </c>
      <c r="K773" s="144">
        <f>สกลนคร!AH94</f>
        <v>219153.55</v>
      </c>
      <c r="L773" s="145">
        <f>สกลนคร!AI94</f>
        <v>2312071.66</v>
      </c>
      <c r="M773" s="145">
        <f>สกลนคร!AJ94</f>
        <v>2368786.7599999998</v>
      </c>
      <c r="N773" s="141"/>
      <c r="O773" s="141"/>
      <c r="P773" s="141"/>
      <c r="Q773" s="133">
        <f t="shared" si="85"/>
        <v>-56715.099999999627</v>
      </c>
      <c r="R773" s="134">
        <f t="shared" si="86"/>
        <v>384.83216711051932</v>
      </c>
    </row>
    <row r="774" spans="1:18" x14ac:dyDescent="0.35">
      <c r="A774" s="140">
        <v>6</v>
      </c>
      <c r="B774" s="141" t="s">
        <v>61</v>
      </c>
      <c r="C774" s="141" t="s">
        <v>492</v>
      </c>
      <c r="D774" s="141" t="s">
        <v>124</v>
      </c>
      <c r="E774" s="141" t="s">
        <v>493</v>
      </c>
      <c r="F774" s="141" t="s">
        <v>180</v>
      </c>
      <c r="G774" s="141" t="s">
        <v>1175</v>
      </c>
      <c r="H774" s="142">
        <v>4020</v>
      </c>
      <c r="I774" s="140">
        <v>3</v>
      </c>
      <c r="J774" s="145">
        <f>สกลนคร!F95</f>
        <v>242847.71</v>
      </c>
      <c r="K774" s="144">
        <f>สกลนคร!AH95</f>
        <v>390517.98</v>
      </c>
      <c r="L774" s="145">
        <f>สกลนคร!AI95</f>
        <v>1932660.1600000001</v>
      </c>
      <c r="M774" s="145">
        <f>สกลนคร!AJ95</f>
        <v>1936011.6400000001</v>
      </c>
      <c r="N774" s="141"/>
      <c r="O774" s="141"/>
      <c r="P774" s="141"/>
      <c r="Q774" s="133">
        <f t="shared" si="85"/>
        <v>-3351.4799999999814</v>
      </c>
      <c r="R774" s="134">
        <f t="shared" si="86"/>
        <v>480.76123383084581</v>
      </c>
    </row>
    <row r="775" spans="1:18" x14ac:dyDescent="0.35">
      <c r="A775" s="140">
        <v>7</v>
      </c>
      <c r="B775" s="141" t="s">
        <v>61</v>
      </c>
      <c r="C775" s="141" t="s">
        <v>492</v>
      </c>
      <c r="D775" s="141" t="s">
        <v>124</v>
      </c>
      <c r="E775" s="141" t="s">
        <v>493</v>
      </c>
      <c r="F775" s="141" t="s">
        <v>180</v>
      </c>
      <c r="G775" s="141" t="s">
        <v>1176</v>
      </c>
      <c r="H775" s="142">
        <v>4210</v>
      </c>
      <c r="I775" s="140">
        <v>3</v>
      </c>
      <c r="J775" s="145">
        <f>สกลนคร!F96</f>
        <v>110460.25</v>
      </c>
      <c r="K775" s="144">
        <f>สกลนคร!AH96</f>
        <v>124679.73</v>
      </c>
      <c r="L775" s="145">
        <f>สกลนคร!AI96</f>
        <v>2053092.96</v>
      </c>
      <c r="M775" s="145">
        <f>สกลนคร!AJ96</f>
        <v>2028378.95</v>
      </c>
      <c r="N775" s="141"/>
      <c r="O775" s="141"/>
      <c r="P775" s="141"/>
      <c r="Q775" s="133">
        <f t="shared" ref="Q775:Q838" si="93">L775-M775</f>
        <v>24714.010000000009</v>
      </c>
      <c r="R775" s="134">
        <f t="shared" ref="R775:R838" si="94">L775/H775</f>
        <v>487.67053681710212</v>
      </c>
    </row>
    <row r="776" spans="1:18" x14ac:dyDescent="0.35">
      <c r="A776" s="140">
        <v>8</v>
      </c>
      <c r="B776" s="141" t="s">
        <v>61</v>
      </c>
      <c r="C776" s="141" t="s">
        <v>492</v>
      </c>
      <c r="D776" s="141" t="s">
        <v>124</v>
      </c>
      <c r="E776" s="141" t="s">
        <v>493</v>
      </c>
      <c r="F776" s="141" t="s">
        <v>180</v>
      </c>
      <c r="G776" s="141" t="s">
        <v>1177</v>
      </c>
      <c r="H776" s="142">
        <v>3316</v>
      </c>
      <c r="I776" s="140">
        <v>3</v>
      </c>
      <c r="J776" s="145">
        <f>สกลนคร!F97</f>
        <v>208900.7</v>
      </c>
      <c r="K776" s="144">
        <f>สกลนคร!AH97</f>
        <v>322307.97000000003</v>
      </c>
      <c r="L776" s="145">
        <f>สกลนคร!AI97</f>
        <v>1994861.3599999999</v>
      </c>
      <c r="M776" s="145">
        <f>สกลนคร!AJ97</f>
        <v>1843462.41</v>
      </c>
      <c r="N776" s="141"/>
      <c r="O776" s="141"/>
      <c r="P776" s="141"/>
      <c r="Q776" s="133">
        <f t="shared" si="93"/>
        <v>151398.94999999995</v>
      </c>
      <c r="R776" s="134">
        <f t="shared" si="94"/>
        <v>601.58665862484918</v>
      </c>
    </row>
    <row r="777" spans="1:18" x14ac:dyDescent="0.35">
      <c r="A777" s="140">
        <v>9</v>
      </c>
      <c r="B777" s="141" t="s">
        <v>61</v>
      </c>
      <c r="C777" s="141" t="s">
        <v>492</v>
      </c>
      <c r="D777" s="141" t="s">
        <v>124</v>
      </c>
      <c r="E777" s="141" t="s">
        <v>493</v>
      </c>
      <c r="F777" s="141" t="s">
        <v>180</v>
      </c>
      <c r="G777" s="141" t="s">
        <v>1178</v>
      </c>
      <c r="H777" s="142">
        <v>6867</v>
      </c>
      <c r="I777" s="140">
        <v>5</v>
      </c>
      <c r="J777" s="145">
        <f>สกลนคร!F98</f>
        <v>149541.72</v>
      </c>
      <c r="K777" s="144">
        <f>สกลนคร!AH98</f>
        <v>194770.23</v>
      </c>
      <c r="L777" s="145">
        <f>สกลนคร!AI98</f>
        <v>2068331.03</v>
      </c>
      <c r="M777" s="145">
        <f>สกลนคร!AJ98</f>
        <v>2263844.46</v>
      </c>
      <c r="N777" s="141"/>
      <c r="O777" s="141"/>
      <c r="P777" s="141"/>
      <c r="Q777" s="133">
        <f t="shared" si="93"/>
        <v>-195513.42999999993</v>
      </c>
      <c r="R777" s="134">
        <f t="shared" si="94"/>
        <v>301.1986355031309</v>
      </c>
    </row>
    <row r="778" spans="1:18" x14ac:dyDescent="0.35">
      <c r="A778" s="140">
        <v>10</v>
      </c>
      <c r="B778" s="141" t="s">
        <v>61</v>
      </c>
      <c r="C778" s="141" t="s">
        <v>492</v>
      </c>
      <c r="D778" s="141" t="s">
        <v>124</v>
      </c>
      <c r="E778" s="141" t="s">
        <v>493</v>
      </c>
      <c r="F778" s="141" t="s">
        <v>180</v>
      </c>
      <c r="G778" s="141" t="s">
        <v>1179</v>
      </c>
      <c r="H778" s="142">
        <v>3657</v>
      </c>
      <c r="I778" s="140">
        <v>3</v>
      </c>
      <c r="J778" s="145">
        <f>สกลนคร!F99</f>
        <v>175095.6</v>
      </c>
      <c r="K778" s="144">
        <f>สกลนคร!AH99</f>
        <v>211383.07</v>
      </c>
      <c r="L778" s="145">
        <f>สกลนคร!AI99</f>
        <v>1383357.58</v>
      </c>
      <c r="M778" s="145">
        <f>สกลนคร!AJ99</f>
        <v>1464489.3499999999</v>
      </c>
      <c r="N778" s="141"/>
      <c r="O778" s="141"/>
      <c r="P778" s="141"/>
      <c r="Q778" s="133">
        <f t="shared" si="93"/>
        <v>-81131.769999999786</v>
      </c>
      <c r="R778" s="134">
        <f t="shared" si="94"/>
        <v>378.2766147115122</v>
      </c>
    </row>
    <row r="779" spans="1:18" x14ac:dyDescent="0.35">
      <c r="A779" s="140">
        <v>11</v>
      </c>
      <c r="B779" s="141" t="s">
        <v>61</v>
      </c>
      <c r="C779" s="141" t="s">
        <v>492</v>
      </c>
      <c r="D779" s="141" t="s">
        <v>124</v>
      </c>
      <c r="E779" s="141" t="s">
        <v>493</v>
      </c>
      <c r="F779" s="141" t="s">
        <v>180</v>
      </c>
      <c r="G779" s="141" t="s">
        <v>1180</v>
      </c>
      <c r="H779" s="142">
        <v>6817</v>
      </c>
      <c r="I779" s="140">
        <v>5</v>
      </c>
      <c r="J779" s="145">
        <f>สกลนคร!F100</f>
        <v>151550.32999999999</v>
      </c>
      <c r="K779" s="144">
        <f>สกลนคร!AH100</f>
        <v>203826.62</v>
      </c>
      <c r="L779" s="145">
        <f>สกลนคร!AI100</f>
        <v>2177886.85</v>
      </c>
      <c r="M779" s="145">
        <f>สกลนคร!AJ100</f>
        <v>2303740.17</v>
      </c>
      <c r="N779" s="141"/>
      <c r="O779" s="141"/>
      <c r="P779" s="141"/>
      <c r="Q779" s="133">
        <f t="shared" si="93"/>
        <v>-125853.31999999983</v>
      </c>
      <c r="R779" s="134">
        <f t="shared" si="94"/>
        <v>319.47878098870473</v>
      </c>
    </row>
    <row r="780" spans="1:18" x14ac:dyDescent="0.35">
      <c r="A780" s="140">
        <v>12</v>
      </c>
      <c r="B780" s="141" t="s">
        <v>61</v>
      </c>
      <c r="C780" s="141" t="s">
        <v>492</v>
      </c>
      <c r="D780" s="141" t="s">
        <v>124</v>
      </c>
      <c r="E780" s="141" t="s">
        <v>493</v>
      </c>
      <c r="F780" s="141" t="s">
        <v>180</v>
      </c>
      <c r="G780" s="141" t="s">
        <v>1181</v>
      </c>
      <c r="H780" s="142">
        <v>5077</v>
      </c>
      <c r="I780" s="140">
        <v>4</v>
      </c>
      <c r="J780" s="145">
        <f>สกลนคร!F101</f>
        <v>258055.64</v>
      </c>
      <c r="K780" s="144">
        <f>สกลนคร!AH101</f>
        <v>539113.65</v>
      </c>
      <c r="L780" s="145">
        <f>สกลนคร!AI101</f>
        <v>2541497.83</v>
      </c>
      <c r="M780" s="145">
        <f>สกลนคร!AJ101</f>
        <v>2529062</v>
      </c>
      <c r="N780" s="141"/>
      <c r="O780" s="141"/>
      <c r="P780" s="141"/>
      <c r="Q780" s="133">
        <f t="shared" si="93"/>
        <v>12435.830000000075</v>
      </c>
      <c r="R780" s="134">
        <f t="shared" si="94"/>
        <v>500.59047272011031</v>
      </c>
    </row>
    <row r="781" spans="1:18" x14ac:dyDescent="0.35">
      <c r="A781" s="140">
        <v>13</v>
      </c>
      <c r="B781" s="141" t="s">
        <v>61</v>
      </c>
      <c r="C781" s="141" t="s">
        <v>492</v>
      </c>
      <c r="D781" s="141" t="s">
        <v>124</v>
      </c>
      <c r="E781" s="141" t="s">
        <v>493</v>
      </c>
      <c r="F781" s="141" t="s">
        <v>180</v>
      </c>
      <c r="G781" s="141" t="s">
        <v>1182</v>
      </c>
      <c r="H781" s="142">
        <v>3046</v>
      </c>
      <c r="I781" s="140">
        <v>3</v>
      </c>
      <c r="J781" s="145">
        <f>สกลนคร!F102</f>
        <v>141146.43</v>
      </c>
      <c r="K781" s="144">
        <f>สกลนคร!AH102</f>
        <v>166266.04999999999</v>
      </c>
      <c r="L781" s="145">
        <f>สกลนคร!AI102</f>
        <v>1957664.7999999998</v>
      </c>
      <c r="M781" s="145">
        <f>สกลนคร!AJ102</f>
        <v>1906695.5300000003</v>
      </c>
      <c r="N781" s="141"/>
      <c r="O781" s="141"/>
      <c r="P781" s="141"/>
      <c r="Q781" s="133">
        <f t="shared" si="93"/>
        <v>50969.269999999553</v>
      </c>
      <c r="R781" s="134">
        <f t="shared" si="94"/>
        <v>642.7001969796454</v>
      </c>
    </row>
    <row r="782" spans="1:18" x14ac:dyDescent="0.35">
      <c r="A782" s="140">
        <v>14</v>
      </c>
      <c r="B782" s="141" t="s">
        <v>61</v>
      </c>
      <c r="C782" s="141" t="s">
        <v>492</v>
      </c>
      <c r="D782" s="141" t="s">
        <v>124</v>
      </c>
      <c r="E782" s="141" t="s">
        <v>493</v>
      </c>
      <c r="F782" s="141" t="s">
        <v>180</v>
      </c>
      <c r="G782" s="141" t="s">
        <v>1183</v>
      </c>
      <c r="H782" s="142">
        <v>3486</v>
      </c>
      <c r="I782" s="140">
        <v>3</v>
      </c>
      <c r="J782" s="145">
        <f>สกลนคร!F103</f>
        <v>230301.24</v>
      </c>
      <c r="K782" s="144">
        <f>สกลนคร!AH103</f>
        <v>297354.62</v>
      </c>
      <c r="L782" s="145">
        <f>สกลนคร!AI103</f>
        <v>1656789.42</v>
      </c>
      <c r="M782" s="145">
        <f>สกลนคร!AJ103</f>
        <v>1529010.46</v>
      </c>
      <c r="N782" s="141"/>
      <c r="O782" s="141"/>
      <c r="P782" s="141"/>
      <c r="Q782" s="133">
        <f t="shared" si="93"/>
        <v>127778.95999999996</v>
      </c>
      <c r="R782" s="134">
        <f t="shared" si="94"/>
        <v>475.26948364888119</v>
      </c>
    </row>
    <row r="783" spans="1:18" x14ac:dyDescent="0.35">
      <c r="A783" s="140">
        <v>15</v>
      </c>
      <c r="B783" s="141" t="s">
        <v>61</v>
      </c>
      <c r="C783" s="141" t="s">
        <v>492</v>
      </c>
      <c r="D783" s="141" t="s">
        <v>124</v>
      </c>
      <c r="E783" s="141" t="s">
        <v>493</v>
      </c>
      <c r="F783" s="141" t="s">
        <v>180</v>
      </c>
      <c r="G783" s="141" t="s">
        <v>1184</v>
      </c>
      <c r="H783" s="142">
        <v>4158</v>
      </c>
      <c r="I783" s="140">
        <v>3</v>
      </c>
      <c r="J783" s="145">
        <f>สกลนคร!F104</f>
        <v>330468.67</v>
      </c>
      <c r="K783" s="144">
        <f>สกลนคร!AH104</f>
        <v>448681.17</v>
      </c>
      <c r="L783" s="145">
        <f>สกลนคร!AI104</f>
        <v>2157128.1100000003</v>
      </c>
      <c r="M783" s="145">
        <f>สกลนคร!AJ104</f>
        <v>2029389.86</v>
      </c>
      <c r="N783" s="141"/>
      <c r="O783" s="141"/>
      <c r="P783" s="141"/>
      <c r="Q783" s="133">
        <f t="shared" si="93"/>
        <v>127738.25000000023</v>
      </c>
      <c r="R783" s="134">
        <f t="shared" si="94"/>
        <v>518.78982924482932</v>
      </c>
    </row>
    <row r="784" spans="1:18" x14ac:dyDescent="0.35">
      <c r="A784" s="140">
        <v>16</v>
      </c>
      <c r="B784" s="141" t="s">
        <v>61</v>
      </c>
      <c r="C784" s="141" t="s">
        <v>492</v>
      </c>
      <c r="D784" s="141" t="s">
        <v>124</v>
      </c>
      <c r="E784" s="141" t="s">
        <v>493</v>
      </c>
      <c r="F784" s="141" t="s">
        <v>180</v>
      </c>
      <c r="G784" s="141" t="s">
        <v>1185</v>
      </c>
      <c r="H784" s="142">
        <v>4935</v>
      </c>
      <c r="I784" s="140">
        <v>4</v>
      </c>
      <c r="J784" s="145">
        <f>สกลนคร!F105</f>
        <v>445068.45</v>
      </c>
      <c r="K784" s="144">
        <f>สกลนคร!AH105</f>
        <v>471757.68000000005</v>
      </c>
      <c r="L784" s="145">
        <f>สกลนคร!AI105</f>
        <v>2263572.09</v>
      </c>
      <c r="M784" s="145">
        <f>สกลนคร!AJ105</f>
        <v>2273416.59</v>
      </c>
      <c r="N784" s="141"/>
      <c r="O784" s="141"/>
      <c r="P784" s="141"/>
      <c r="Q784" s="133">
        <f t="shared" si="93"/>
        <v>-9844.5</v>
      </c>
      <c r="R784" s="134">
        <f t="shared" si="94"/>
        <v>458.67722188449846</v>
      </c>
    </row>
    <row r="785" spans="1:18" x14ac:dyDescent="0.35">
      <c r="A785" s="140">
        <v>17</v>
      </c>
      <c r="B785" s="141" t="s">
        <v>61</v>
      </c>
      <c r="C785" s="141" t="s">
        <v>492</v>
      </c>
      <c r="D785" s="141" t="s">
        <v>124</v>
      </c>
      <c r="E785" s="141" t="s">
        <v>493</v>
      </c>
      <c r="F785" s="141" t="s">
        <v>180</v>
      </c>
      <c r="G785" s="141" t="s">
        <v>1186</v>
      </c>
      <c r="H785" s="142">
        <v>4567</v>
      </c>
      <c r="I785" s="140">
        <v>4</v>
      </c>
      <c r="J785" s="145">
        <f>สกลนคร!F106</f>
        <v>536283.31999999995</v>
      </c>
      <c r="K785" s="144">
        <f>สกลนคร!AH106</f>
        <v>666070.11</v>
      </c>
      <c r="L785" s="145">
        <f>สกลนคร!AI106</f>
        <v>2032219.06</v>
      </c>
      <c r="M785" s="145">
        <f>สกลนคร!AJ106</f>
        <v>2135281.4299999997</v>
      </c>
      <c r="N785" s="141"/>
      <c r="O785" s="141"/>
      <c r="P785" s="141"/>
      <c r="Q785" s="133">
        <f t="shared" si="93"/>
        <v>-103062.36999999965</v>
      </c>
      <c r="R785" s="134">
        <f t="shared" si="94"/>
        <v>444.97899277425006</v>
      </c>
    </row>
    <row r="786" spans="1:18" x14ac:dyDescent="0.35">
      <c r="A786" s="140">
        <v>18</v>
      </c>
      <c r="B786" s="141" t="s">
        <v>61</v>
      </c>
      <c r="C786" s="141" t="s">
        <v>492</v>
      </c>
      <c r="D786" s="141" t="s">
        <v>124</v>
      </c>
      <c r="E786" s="141" t="s">
        <v>493</v>
      </c>
      <c r="F786" s="141" t="s">
        <v>180</v>
      </c>
      <c r="G786" s="141" t="s">
        <v>1187</v>
      </c>
      <c r="H786" s="142">
        <v>2903</v>
      </c>
      <c r="I786" s="140">
        <v>2</v>
      </c>
      <c r="J786" s="145">
        <f>สกลนคร!F107</f>
        <v>342824.91</v>
      </c>
      <c r="K786" s="144">
        <f>สกลนคร!AH107</f>
        <v>399835.52999999997</v>
      </c>
      <c r="L786" s="145">
        <f>สกลนคร!AI107</f>
        <v>1919752.3699999999</v>
      </c>
      <c r="M786" s="145">
        <f>สกลนคร!AJ107</f>
        <v>1889733.34</v>
      </c>
      <c r="N786" s="141"/>
      <c r="O786" s="141"/>
      <c r="P786" s="141"/>
      <c r="Q786" s="133">
        <f t="shared" si="93"/>
        <v>30019.029999999795</v>
      </c>
      <c r="R786" s="134">
        <f t="shared" si="94"/>
        <v>661.29947295900786</v>
      </c>
    </row>
    <row r="787" spans="1:18" x14ac:dyDescent="0.35">
      <c r="A787" s="140">
        <v>19</v>
      </c>
      <c r="B787" s="141" t="s">
        <v>61</v>
      </c>
      <c r="C787" s="141" t="s">
        <v>492</v>
      </c>
      <c r="D787" s="141" t="s">
        <v>124</v>
      </c>
      <c r="E787" s="141" t="s">
        <v>493</v>
      </c>
      <c r="F787" s="141" t="s">
        <v>180</v>
      </c>
      <c r="G787" s="141" t="s">
        <v>1188</v>
      </c>
      <c r="H787" s="142">
        <v>3112</v>
      </c>
      <c r="I787" s="140">
        <v>3</v>
      </c>
      <c r="J787" s="145">
        <f>สกลนคร!F108</f>
        <v>237087.97</v>
      </c>
      <c r="K787" s="144">
        <f>สกลนคร!AH108</f>
        <v>339547.08999999997</v>
      </c>
      <c r="L787" s="145">
        <f>สกลนคร!AI108</f>
        <v>1195357.77</v>
      </c>
      <c r="M787" s="145">
        <f>สกลนคร!AJ108</f>
        <v>1186671.6199999999</v>
      </c>
      <c r="N787" s="141"/>
      <c r="O787" s="141"/>
      <c r="P787" s="141"/>
      <c r="Q787" s="133">
        <f t="shared" si="93"/>
        <v>8686.1500000001397</v>
      </c>
      <c r="R787" s="134">
        <f t="shared" si="94"/>
        <v>384.11239395886889</v>
      </c>
    </row>
    <row r="788" spans="1:18" s="152" customFormat="1" x14ac:dyDescent="0.35">
      <c r="A788" s="146">
        <v>8</v>
      </c>
      <c r="B788" s="147" t="s">
        <v>61</v>
      </c>
      <c r="C788" s="147"/>
      <c r="D788" s="147"/>
      <c r="E788" s="147" t="s">
        <v>77</v>
      </c>
      <c r="F788" s="147"/>
      <c r="G788" s="147" t="s">
        <v>495</v>
      </c>
      <c r="H788" s="153">
        <f>SUM(H770:H787)</f>
        <v>77963</v>
      </c>
      <c r="I788" s="146"/>
      <c r="J788" s="149">
        <f>SUM(J769:J787)</f>
        <v>4430002.6000000006</v>
      </c>
      <c r="K788" s="149">
        <f t="shared" ref="K788:M788" si="95">SUM(K769:K787)</f>
        <v>6037233.6000000006</v>
      </c>
      <c r="L788" s="149">
        <f t="shared" si="95"/>
        <v>36342872.57</v>
      </c>
      <c r="M788" s="149">
        <f t="shared" si="95"/>
        <v>35996026.770000003</v>
      </c>
      <c r="N788" s="147">
        <v>18</v>
      </c>
      <c r="O788" s="147">
        <v>18</v>
      </c>
      <c r="P788" s="147">
        <f>N788-O788</f>
        <v>0</v>
      </c>
      <c r="Q788" s="150">
        <f t="shared" si="93"/>
        <v>346845.79999999702</v>
      </c>
      <c r="R788" s="151">
        <f>L788/H788</f>
        <v>466.15538871002911</v>
      </c>
    </row>
    <row r="789" spans="1:18" x14ac:dyDescent="0.35">
      <c r="A789" s="140">
        <v>1</v>
      </c>
      <c r="B789" s="141" t="s">
        <v>61</v>
      </c>
      <c r="C789" s="141" t="s">
        <v>496</v>
      </c>
      <c r="D789" s="141" t="s">
        <v>129</v>
      </c>
      <c r="E789" s="141" t="s">
        <v>497</v>
      </c>
      <c r="F789" s="141" t="s">
        <v>210</v>
      </c>
      <c r="G789" s="141" t="s">
        <v>498</v>
      </c>
      <c r="H789" s="142"/>
      <c r="I789" s="140"/>
      <c r="J789" s="143"/>
      <c r="K789" s="144"/>
      <c r="L789" s="145"/>
      <c r="M789" s="145"/>
      <c r="N789" s="141"/>
      <c r="O789" s="141"/>
      <c r="P789" s="141"/>
    </row>
    <row r="790" spans="1:18" x14ac:dyDescent="0.35">
      <c r="A790" s="140">
        <v>2</v>
      </c>
      <c r="B790" s="141" t="s">
        <v>61</v>
      </c>
      <c r="C790" s="141" t="s">
        <v>496</v>
      </c>
      <c r="D790" s="141" t="s">
        <v>129</v>
      </c>
      <c r="E790" s="141" t="s">
        <v>497</v>
      </c>
      <c r="F790" s="141" t="s">
        <v>180</v>
      </c>
      <c r="G790" s="141" t="s">
        <v>1189</v>
      </c>
      <c r="H790" s="142">
        <v>2783</v>
      </c>
      <c r="I790" s="140">
        <v>2</v>
      </c>
      <c r="J790" s="145">
        <f>สกลนคร!F109</f>
        <v>348407.87</v>
      </c>
      <c r="K790" s="144">
        <f>สกลนคร!AH109</f>
        <v>373992.87</v>
      </c>
      <c r="L790" s="145">
        <f>สกลนคร!AI109</f>
        <v>1878330.45</v>
      </c>
      <c r="M790" s="145">
        <f>สกลนคร!AJ109</f>
        <v>1776778.5899999999</v>
      </c>
      <c r="N790" s="141"/>
      <c r="O790" s="141"/>
      <c r="P790" s="141"/>
      <c r="Q790" s="133">
        <f t="shared" si="93"/>
        <v>101551.8600000001</v>
      </c>
      <c r="R790" s="134">
        <f t="shared" si="94"/>
        <v>674.93009342436221</v>
      </c>
    </row>
    <row r="791" spans="1:18" x14ac:dyDescent="0.35">
      <c r="A791" s="140">
        <v>3</v>
      </c>
      <c r="B791" s="141" t="s">
        <v>61</v>
      </c>
      <c r="C791" s="141" t="s">
        <v>496</v>
      </c>
      <c r="D791" s="141" t="s">
        <v>129</v>
      </c>
      <c r="E791" s="141" t="s">
        <v>497</v>
      </c>
      <c r="F791" s="141" t="s">
        <v>180</v>
      </c>
      <c r="G791" s="141" t="s">
        <v>1190</v>
      </c>
      <c r="H791" s="142">
        <v>3884</v>
      </c>
      <c r="I791" s="140">
        <v>3</v>
      </c>
      <c r="J791" s="145">
        <f>สกลนคร!F110</f>
        <v>485230.47</v>
      </c>
      <c r="K791" s="144">
        <f>สกลนคร!AH110</f>
        <v>525941.88</v>
      </c>
      <c r="L791" s="145">
        <f>สกลนคร!AI110</f>
        <v>2438363.4699999997</v>
      </c>
      <c r="M791" s="145">
        <f>สกลนคร!AJ110</f>
        <v>2105524.66</v>
      </c>
      <c r="N791" s="141"/>
      <c r="O791" s="141"/>
      <c r="P791" s="141"/>
      <c r="Q791" s="133">
        <f t="shared" si="93"/>
        <v>332838.80999999959</v>
      </c>
      <c r="R791" s="134">
        <f t="shared" si="94"/>
        <v>627.79697991761066</v>
      </c>
    </row>
    <row r="792" spans="1:18" x14ac:dyDescent="0.35">
      <c r="A792" s="140">
        <v>4</v>
      </c>
      <c r="B792" s="141" t="s">
        <v>61</v>
      </c>
      <c r="C792" s="141" t="s">
        <v>496</v>
      </c>
      <c r="D792" s="141" t="s">
        <v>129</v>
      </c>
      <c r="E792" s="141" t="s">
        <v>497</v>
      </c>
      <c r="F792" s="141" t="s">
        <v>180</v>
      </c>
      <c r="G792" s="141" t="s">
        <v>1191</v>
      </c>
      <c r="H792" s="142">
        <v>4358</v>
      </c>
      <c r="I792" s="140">
        <v>3</v>
      </c>
      <c r="J792" s="145">
        <f>สกลนคร!F111</f>
        <v>420379.39</v>
      </c>
      <c r="K792" s="144">
        <f>สกลนคร!AH111</f>
        <v>471670.25</v>
      </c>
      <c r="L792" s="145">
        <f>สกลนคร!AI111</f>
        <v>2601074.38</v>
      </c>
      <c r="M792" s="145">
        <f>สกลนคร!AJ111</f>
        <v>2450180.2000000002</v>
      </c>
      <c r="N792" s="141"/>
      <c r="O792" s="141"/>
      <c r="P792" s="141"/>
      <c r="Q792" s="133">
        <f t="shared" si="93"/>
        <v>150894.1799999997</v>
      </c>
      <c r="R792" s="134">
        <f t="shared" si="94"/>
        <v>596.85047728315737</v>
      </c>
    </row>
    <row r="793" spans="1:18" x14ac:dyDescent="0.35">
      <c r="A793" s="140">
        <v>5</v>
      </c>
      <c r="B793" s="141" t="s">
        <v>61</v>
      </c>
      <c r="C793" s="141" t="s">
        <v>496</v>
      </c>
      <c r="D793" s="141" t="s">
        <v>129</v>
      </c>
      <c r="E793" s="141" t="s">
        <v>497</v>
      </c>
      <c r="F793" s="141" t="s">
        <v>180</v>
      </c>
      <c r="G793" s="141" t="s">
        <v>1192</v>
      </c>
      <c r="H793" s="142">
        <v>1985</v>
      </c>
      <c r="I793" s="140">
        <v>2</v>
      </c>
      <c r="J793" s="145">
        <f>สกลนคร!F112</f>
        <v>260643.5</v>
      </c>
      <c r="K793" s="144">
        <f>สกลนคร!AH112</f>
        <v>281133.94</v>
      </c>
      <c r="L793" s="145">
        <f>สกลนคร!AI112</f>
        <v>1911578.21</v>
      </c>
      <c r="M793" s="145">
        <f>สกลนคร!AJ112</f>
        <v>1883955.71</v>
      </c>
      <c r="N793" s="141"/>
      <c r="O793" s="141"/>
      <c r="P793" s="141"/>
      <c r="Q793" s="133">
        <f t="shared" si="93"/>
        <v>27622.5</v>
      </c>
      <c r="R793" s="134">
        <f t="shared" si="94"/>
        <v>963.01169269521404</v>
      </c>
    </row>
    <row r="794" spans="1:18" x14ac:dyDescent="0.35">
      <c r="A794" s="140">
        <v>6</v>
      </c>
      <c r="B794" s="141" t="s">
        <v>61</v>
      </c>
      <c r="C794" s="141" t="s">
        <v>496</v>
      </c>
      <c r="D794" s="141" t="s">
        <v>129</v>
      </c>
      <c r="E794" s="141" t="s">
        <v>497</v>
      </c>
      <c r="F794" s="141" t="s">
        <v>180</v>
      </c>
      <c r="G794" s="141" t="s">
        <v>1193</v>
      </c>
      <c r="H794" s="142">
        <v>4265</v>
      </c>
      <c r="I794" s="140">
        <v>3</v>
      </c>
      <c r="J794" s="145">
        <f>สกลนคร!F113</f>
        <v>423418.58</v>
      </c>
      <c r="K794" s="144">
        <f>สกลนคร!AH113</f>
        <v>444345</v>
      </c>
      <c r="L794" s="145">
        <f>สกลนคร!AI113</f>
        <v>2050369.27</v>
      </c>
      <c r="M794" s="145">
        <f>สกลนคร!AJ113</f>
        <v>1787647.34</v>
      </c>
      <c r="N794" s="141"/>
      <c r="O794" s="141"/>
      <c r="P794" s="141"/>
      <c r="Q794" s="133">
        <f t="shared" si="93"/>
        <v>262721.92999999993</v>
      </c>
      <c r="R794" s="134">
        <f t="shared" si="94"/>
        <v>480.74308792497072</v>
      </c>
    </row>
    <row r="795" spans="1:18" x14ac:dyDescent="0.35">
      <c r="A795" s="140">
        <v>7</v>
      </c>
      <c r="B795" s="141" t="s">
        <v>61</v>
      </c>
      <c r="C795" s="141" t="s">
        <v>496</v>
      </c>
      <c r="D795" s="141" t="s">
        <v>129</v>
      </c>
      <c r="E795" s="141" t="s">
        <v>497</v>
      </c>
      <c r="F795" s="141" t="s">
        <v>180</v>
      </c>
      <c r="G795" s="141" t="s">
        <v>1194</v>
      </c>
      <c r="H795" s="142">
        <v>2947</v>
      </c>
      <c r="I795" s="140">
        <v>2</v>
      </c>
      <c r="J795" s="145">
        <f>สกลนคร!F114</f>
        <v>440006.22</v>
      </c>
      <c r="K795" s="144">
        <f>สกลนคร!AH114</f>
        <v>476252.36</v>
      </c>
      <c r="L795" s="145">
        <f>สกลนคร!AI114</f>
        <v>1674408.14</v>
      </c>
      <c r="M795" s="145">
        <f>สกลนคร!AJ114</f>
        <v>1481591.53</v>
      </c>
      <c r="N795" s="141"/>
      <c r="O795" s="141"/>
      <c r="P795" s="141"/>
      <c r="Q795" s="133">
        <f t="shared" si="93"/>
        <v>192816.60999999987</v>
      </c>
      <c r="R795" s="134">
        <f t="shared" si="94"/>
        <v>568.17378350865283</v>
      </c>
    </row>
    <row r="796" spans="1:18" s="152" customFormat="1" x14ac:dyDescent="0.35">
      <c r="A796" s="146">
        <v>9</v>
      </c>
      <c r="B796" s="147" t="s">
        <v>61</v>
      </c>
      <c r="C796" s="147"/>
      <c r="D796" s="147"/>
      <c r="E796" s="147" t="s">
        <v>77</v>
      </c>
      <c r="F796" s="147"/>
      <c r="G796" s="147" t="s">
        <v>499</v>
      </c>
      <c r="H796" s="153">
        <f>SUM(H790:H795)</f>
        <v>20222</v>
      </c>
      <c r="I796" s="146"/>
      <c r="J796" s="149">
        <f>SUM(J789:J795)</f>
        <v>2378086.0300000003</v>
      </c>
      <c r="K796" s="149">
        <f t="shared" ref="K796:M796" si="96">SUM(K789:K795)</f>
        <v>2573336.2999999998</v>
      </c>
      <c r="L796" s="149">
        <f t="shared" si="96"/>
        <v>12554123.92</v>
      </c>
      <c r="M796" s="149">
        <f t="shared" si="96"/>
        <v>11485678.029999999</v>
      </c>
      <c r="N796" s="147">
        <v>6</v>
      </c>
      <c r="O796" s="147">
        <v>6</v>
      </c>
      <c r="P796" s="147">
        <f>N796-O796</f>
        <v>0</v>
      </c>
      <c r="Q796" s="150">
        <f t="shared" si="93"/>
        <v>1068445.8900000006</v>
      </c>
      <c r="R796" s="151">
        <f>L796/H796</f>
        <v>620.81514785876766</v>
      </c>
    </row>
    <row r="797" spans="1:18" x14ac:dyDescent="0.35">
      <c r="A797" s="140">
        <v>1</v>
      </c>
      <c r="B797" s="141" t="s">
        <v>61</v>
      </c>
      <c r="C797" s="141" t="s">
        <v>500</v>
      </c>
      <c r="D797" s="141" t="s">
        <v>134</v>
      </c>
      <c r="E797" s="141" t="s">
        <v>501</v>
      </c>
      <c r="F797" s="141" t="s">
        <v>210</v>
      </c>
      <c r="G797" s="141" t="s">
        <v>502</v>
      </c>
      <c r="H797" s="142"/>
      <c r="I797" s="140"/>
      <c r="J797" s="143"/>
      <c r="K797" s="144"/>
      <c r="L797" s="145"/>
      <c r="M797" s="145"/>
      <c r="N797" s="141"/>
      <c r="O797" s="141"/>
      <c r="P797" s="141"/>
    </row>
    <row r="798" spans="1:18" x14ac:dyDescent="0.35">
      <c r="A798" s="140">
        <v>2</v>
      </c>
      <c r="B798" s="141" t="s">
        <v>61</v>
      </c>
      <c r="C798" s="141" t="s">
        <v>500</v>
      </c>
      <c r="D798" s="141" t="s">
        <v>134</v>
      </c>
      <c r="E798" s="141" t="s">
        <v>501</v>
      </c>
      <c r="F798" s="141" t="s">
        <v>180</v>
      </c>
      <c r="G798" s="141" t="s">
        <v>1195</v>
      </c>
      <c r="H798" s="142">
        <v>4403</v>
      </c>
      <c r="I798" s="140">
        <v>3</v>
      </c>
      <c r="J798" s="145">
        <f>สกลนคร!F115</f>
        <v>375718</v>
      </c>
      <c r="K798" s="144">
        <f>สกลนคร!AH115</f>
        <v>401217.93000000005</v>
      </c>
      <c r="L798" s="145">
        <f>สกลนคร!AI115</f>
        <v>2694114.0300000003</v>
      </c>
      <c r="M798" s="145">
        <f>สกลนคร!AJ115</f>
        <v>2453863.96</v>
      </c>
      <c r="N798" s="141"/>
      <c r="O798" s="141"/>
      <c r="P798" s="141"/>
      <c r="Q798" s="133">
        <f t="shared" si="93"/>
        <v>240250.0700000003</v>
      </c>
      <c r="R798" s="134">
        <f t="shared" si="94"/>
        <v>611.88145128321605</v>
      </c>
    </row>
    <row r="799" spans="1:18" x14ac:dyDescent="0.35">
      <c r="A799" s="140">
        <v>3</v>
      </c>
      <c r="B799" s="141" t="s">
        <v>61</v>
      </c>
      <c r="C799" s="141" t="s">
        <v>500</v>
      </c>
      <c r="D799" s="141" t="s">
        <v>134</v>
      </c>
      <c r="E799" s="141" t="s">
        <v>501</v>
      </c>
      <c r="F799" s="141" t="s">
        <v>180</v>
      </c>
      <c r="G799" s="141" t="s">
        <v>1196</v>
      </c>
      <c r="H799" s="142">
        <v>5267</v>
      </c>
      <c r="I799" s="140">
        <v>4</v>
      </c>
      <c r="J799" s="145">
        <f>สกลนคร!F116</f>
        <v>678552.8</v>
      </c>
      <c r="K799" s="144">
        <f>สกลนคร!AH116</f>
        <v>727999.08</v>
      </c>
      <c r="L799" s="145">
        <f>สกลนคร!AI116</f>
        <v>2551984.2400000002</v>
      </c>
      <c r="M799" s="145">
        <f>สกลนคร!AJ116</f>
        <v>2188922.2399999998</v>
      </c>
      <c r="N799" s="141"/>
      <c r="O799" s="141"/>
      <c r="P799" s="141"/>
      <c r="Q799" s="133">
        <f t="shared" si="93"/>
        <v>363062.00000000047</v>
      </c>
      <c r="R799" s="134">
        <f t="shared" si="94"/>
        <v>484.52330358838054</v>
      </c>
    </row>
    <row r="800" spans="1:18" x14ac:dyDescent="0.35">
      <c r="A800" s="140">
        <v>4</v>
      </c>
      <c r="B800" s="141" t="s">
        <v>61</v>
      </c>
      <c r="C800" s="141" t="s">
        <v>500</v>
      </c>
      <c r="D800" s="141" t="s">
        <v>134</v>
      </c>
      <c r="E800" s="141" t="s">
        <v>501</v>
      </c>
      <c r="F800" s="141" t="s">
        <v>180</v>
      </c>
      <c r="G800" s="141" t="s">
        <v>1197</v>
      </c>
      <c r="H800" s="142">
        <v>5254</v>
      </c>
      <c r="I800" s="140">
        <v>4</v>
      </c>
      <c r="J800" s="145">
        <f>สกลนคร!F117</f>
        <v>681813.83</v>
      </c>
      <c r="K800" s="144">
        <f>สกลนคร!AH117</f>
        <v>713504.38</v>
      </c>
      <c r="L800" s="145">
        <f>สกลนคร!AI117</f>
        <v>2498445.85</v>
      </c>
      <c r="M800" s="145">
        <f>สกลนคร!AJ117</f>
        <v>2519875.4300000002</v>
      </c>
      <c r="N800" s="141"/>
      <c r="O800" s="141"/>
      <c r="P800" s="141"/>
      <c r="Q800" s="133">
        <f t="shared" si="93"/>
        <v>-21429.580000000075</v>
      </c>
      <c r="R800" s="134">
        <f t="shared" si="94"/>
        <v>475.53213741910929</v>
      </c>
    </row>
    <row r="801" spans="1:18" x14ac:dyDescent="0.35">
      <c r="A801" s="140">
        <v>5</v>
      </c>
      <c r="B801" s="141" t="s">
        <v>61</v>
      </c>
      <c r="C801" s="141" t="s">
        <v>500</v>
      </c>
      <c r="D801" s="141" t="s">
        <v>134</v>
      </c>
      <c r="E801" s="141" t="s">
        <v>501</v>
      </c>
      <c r="F801" s="141" t="s">
        <v>180</v>
      </c>
      <c r="G801" s="141" t="s">
        <v>1198</v>
      </c>
      <c r="H801" s="142">
        <v>3104</v>
      </c>
      <c r="I801" s="140">
        <v>3</v>
      </c>
      <c r="J801" s="145">
        <f>สกลนคร!F118</f>
        <v>619494.69999999995</v>
      </c>
      <c r="K801" s="144">
        <f>สกลนคร!AH118</f>
        <v>676843.66999999993</v>
      </c>
      <c r="L801" s="145">
        <f>สกลนคร!AI118</f>
        <v>2108485.04</v>
      </c>
      <c r="M801" s="145">
        <f>สกลนคร!AJ118</f>
        <v>2029695.7899999998</v>
      </c>
      <c r="N801" s="141"/>
      <c r="O801" s="141"/>
      <c r="P801" s="141"/>
      <c r="Q801" s="133">
        <f t="shared" si="93"/>
        <v>78789.250000000233</v>
      </c>
      <c r="R801" s="134">
        <f t="shared" si="94"/>
        <v>679.27997422680414</v>
      </c>
    </row>
    <row r="802" spans="1:18" x14ac:dyDescent="0.35">
      <c r="A802" s="140">
        <v>6</v>
      </c>
      <c r="B802" s="141" t="s">
        <v>61</v>
      </c>
      <c r="C802" s="141" t="s">
        <v>500</v>
      </c>
      <c r="D802" s="141" t="s">
        <v>134</v>
      </c>
      <c r="E802" s="141" t="s">
        <v>501</v>
      </c>
      <c r="F802" s="141" t="s">
        <v>180</v>
      </c>
      <c r="G802" s="141" t="s">
        <v>1199</v>
      </c>
      <c r="H802" s="142">
        <v>5560</v>
      </c>
      <c r="I802" s="140">
        <v>4</v>
      </c>
      <c r="J802" s="145">
        <f>สกลนคร!F119</f>
        <v>892165.27</v>
      </c>
      <c r="K802" s="144">
        <f>สกลนคร!AH119</f>
        <v>921795.8</v>
      </c>
      <c r="L802" s="145">
        <f>สกลนคร!AI119</f>
        <v>2479273.1100000003</v>
      </c>
      <c r="M802" s="145">
        <f>สกลนคร!AJ119</f>
        <v>2352563.3400000003</v>
      </c>
      <c r="N802" s="141"/>
      <c r="O802" s="141"/>
      <c r="P802" s="141"/>
      <c r="Q802" s="133">
        <f t="shared" si="93"/>
        <v>126709.77000000002</v>
      </c>
      <c r="R802" s="134">
        <f t="shared" si="94"/>
        <v>445.91242985611518</v>
      </c>
    </row>
    <row r="803" spans="1:18" x14ac:dyDescent="0.35">
      <c r="A803" s="140">
        <v>7</v>
      </c>
      <c r="B803" s="141" t="s">
        <v>61</v>
      </c>
      <c r="C803" s="141" t="s">
        <v>500</v>
      </c>
      <c r="D803" s="141" t="s">
        <v>134</v>
      </c>
      <c r="E803" s="141" t="s">
        <v>501</v>
      </c>
      <c r="F803" s="141" t="s">
        <v>180</v>
      </c>
      <c r="G803" s="141" t="s">
        <v>1200</v>
      </c>
      <c r="H803" s="142">
        <v>4224</v>
      </c>
      <c r="I803" s="140">
        <v>3</v>
      </c>
      <c r="J803" s="145">
        <f>สกลนคร!F120</f>
        <v>919211.28</v>
      </c>
      <c r="K803" s="144">
        <f>สกลนคร!AH120</f>
        <v>944584.25</v>
      </c>
      <c r="L803" s="145">
        <f>สกลนคร!AI120</f>
        <v>2323338.67</v>
      </c>
      <c r="M803" s="145">
        <f>สกลนคร!AJ120</f>
        <v>2162652.15</v>
      </c>
      <c r="N803" s="141"/>
      <c r="O803" s="141"/>
      <c r="P803" s="141"/>
      <c r="Q803" s="133">
        <f t="shared" si="93"/>
        <v>160686.52000000002</v>
      </c>
      <c r="R803" s="134">
        <f t="shared" si="94"/>
        <v>550.03282907196967</v>
      </c>
    </row>
    <row r="804" spans="1:18" x14ac:dyDescent="0.35">
      <c r="A804" s="140">
        <v>8</v>
      </c>
      <c r="B804" s="141" t="s">
        <v>61</v>
      </c>
      <c r="C804" s="141" t="s">
        <v>500</v>
      </c>
      <c r="D804" s="141" t="s">
        <v>134</v>
      </c>
      <c r="E804" s="141" t="s">
        <v>501</v>
      </c>
      <c r="F804" s="141" t="s">
        <v>180</v>
      </c>
      <c r="G804" s="141" t="s">
        <v>1201</v>
      </c>
      <c r="H804" s="142">
        <v>6946</v>
      </c>
      <c r="I804" s="140">
        <v>5</v>
      </c>
      <c r="J804" s="145">
        <f>สกลนคร!F121</f>
        <v>846522.69</v>
      </c>
      <c r="K804" s="144">
        <f>สกลนคร!AH121</f>
        <v>918941.94</v>
      </c>
      <c r="L804" s="145">
        <f>สกลนคร!AI121</f>
        <v>3243577.0300000003</v>
      </c>
      <c r="M804" s="145">
        <f>สกลนคร!AJ121</f>
        <v>2641256.25</v>
      </c>
      <c r="N804" s="141"/>
      <c r="O804" s="141"/>
      <c r="P804" s="141"/>
      <c r="Q804" s="133">
        <f t="shared" si="93"/>
        <v>602320.78000000026</v>
      </c>
      <c r="R804" s="134">
        <f t="shared" si="94"/>
        <v>466.9704909300317</v>
      </c>
    </row>
    <row r="805" spans="1:18" x14ac:dyDescent="0.35">
      <c r="A805" s="140">
        <v>9</v>
      </c>
      <c r="B805" s="141" t="s">
        <v>61</v>
      </c>
      <c r="C805" s="141" t="s">
        <v>500</v>
      </c>
      <c r="D805" s="141" t="s">
        <v>134</v>
      </c>
      <c r="E805" s="141" t="s">
        <v>501</v>
      </c>
      <c r="F805" s="141" t="s">
        <v>180</v>
      </c>
      <c r="G805" s="141" t="s">
        <v>1202</v>
      </c>
      <c r="H805" s="142">
        <v>4263</v>
      </c>
      <c r="I805" s="140">
        <v>3</v>
      </c>
      <c r="J805" s="145">
        <f>สกลนคร!F122</f>
        <v>659748.5</v>
      </c>
      <c r="K805" s="144">
        <f>สกลนคร!AH122</f>
        <v>690655.08</v>
      </c>
      <c r="L805" s="145">
        <f>สกลนคร!AI122</f>
        <v>2327103.7199999997</v>
      </c>
      <c r="M805" s="145">
        <f>สกลนคร!AJ122</f>
        <v>2150142.3000000003</v>
      </c>
      <c r="N805" s="141"/>
      <c r="O805" s="141"/>
      <c r="P805" s="141"/>
      <c r="Q805" s="133">
        <f t="shared" si="93"/>
        <v>176961.41999999946</v>
      </c>
      <c r="R805" s="134">
        <f t="shared" si="94"/>
        <v>545.88405348346225</v>
      </c>
    </row>
    <row r="806" spans="1:18" x14ac:dyDescent="0.35">
      <c r="A806" s="140">
        <v>10</v>
      </c>
      <c r="B806" s="141" t="s">
        <v>61</v>
      </c>
      <c r="C806" s="141" t="s">
        <v>500</v>
      </c>
      <c r="D806" s="141" t="s">
        <v>134</v>
      </c>
      <c r="E806" s="141" t="s">
        <v>501</v>
      </c>
      <c r="F806" s="141" t="s">
        <v>180</v>
      </c>
      <c r="G806" s="141" t="s">
        <v>1203</v>
      </c>
      <c r="H806" s="142">
        <v>3035</v>
      </c>
      <c r="I806" s="140">
        <v>3</v>
      </c>
      <c r="J806" s="145">
        <f>สกลนคร!F123</f>
        <v>623627.07999999996</v>
      </c>
      <c r="K806" s="144">
        <f>สกลนคร!AH123</f>
        <v>655992.06999999995</v>
      </c>
      <c r="L806" s="145">
        <f>สกลนคร!AI123</f>
        <v>1779306.4</v>
      </c>
      <c r="M806" s="145">
        <f>สกลนคร!AJ123</f>
        <v>1632001.53</v>
      </c>
      <c r="N806" s="141"/>
      <c r="O806" s="141"/>
      <c r="P806" s="141"/>
      <c r="Q806" s="133">
        <f t="shared" si="93"/>
        <v>147304.86999999988</v>
      </c>
      <c r="R806" s="134">
        <f t="shared" si="94"/>
        <v>586.26240527182858</v>
      </c>
    </row>
    <row r="807" spans="1:18" x14ac:dyDescent="0.35">
      <c r="A807" s="140">
        <v>11</v>
      </c>
      <c r="B807" s="141" t="s">
        <v>61</v>
      </c>
      <c r="C807" s="141" t="s">
        <v>500</v>
      </c>
      <c r="D807" s="141" t="s">
        <v>134</v>
      </c>
      <c r="E807" s="141" t="s">
        <v>501</v>
      </c>
      <c r="F807" s="141" t="s">
        <v>180</v>
      </c>
      <c r="G807" s="141" t="s">
        <v>1204</v>
      </c>
      <c r="H807" s="142">
        <v>3444</v>
      </c>
      <c r="I807" s="140">
        <v>3</v>
      </c>
      <c r="J807" s="145">
        <f>สกลนคร!F124</f>
        <v>565467.56999999995</v>
      </c>
      <c r="K807" s="144">
        <f>สกลนคร!AH124</f>
        <v>604937.43999999994</v>
      </c>
      <c r="L807" s="145">
        <f>สกลนคร!AI124</f>
        <v>1870038.65</v>
      </c>
      <c r="M807" s="145">
        <f>สกลนคร!AJ124</f>
        <v>1738675.98</v>
      </c>
      <c r="N807" s="141"/>
      <c r="O807" s="141"/>
      <c r="P807" s="141"/>
      <c r="Q807" s="133">
        <f t="shared" si="93"/>
        <v>131362.66999999993</v>
      </c>
      <c r="R807" s="134">
        <f t="shared" si="94"/>
        <v>542.98450929152148</v>
      </c>
    </row>
    <row r="808" spans="1:18" s="152" customFormat="1" x14ac:dyDescent="0.35">
      <c r="A808" s="146">
        <v>10</v>
      </c>
      <c r="B808" s="147" t="s">
        <v>61</v>
      </c>
      <c r="C808" s="147"/>
      <c r="D808" s="147"/>
      <c r="E808" s="147" t="s">
        <v>77</v>
      </c>
      <c r="F808" s="147"/>
      <c r="G808" s="147" t="s">
        <v>503</v>
      </c>
      <c r="H808" s="153">
        <f>SUM(H797:H807)</f>
        <v>45500</v>
      </c>
      <c r="I808" s="146"/>
      <c r="J808" s="149">
        <f>SUM(J797:J807)</f>
        <v>6862321.7200000007</v>
      </c>
      <c r="K808" s="149">
        <f t="shared" ref="K808:M808" si="97">SUM(K797:K807)</f>
        <v>7256471.6400000006</v>
      </c>
      <c r="L808" s="149">
        <f t="shared" si="97"/>
        <v>23875666.739999995</v>
      </c>
      <c r="M808" s="149">
        <f t="shared" si="97"/>
        <v>21869648.969999999</v>
      </c>
      <c r="N808" s="147">
        <v>10</v>
      </c>
      <c r="O808" s="147">
        <v>10</v>
      </c>
      <c r="P808" s="147">
        <f>N808-O808</f>
        <v>0</v>
      </c>
      <c r="Q808" s="150">
        <f t="shared" si="93"/>
        <v>2006017.7699999958</v>
      </c>
      <c r="R808" s="151">
        <f>L808/H808</f>
        <v>524.73992835164825</v>
      </c>
    </row>
    <row r="809" spans="1:18" x14ac:dyDescent="0.35">
      <c r="A809" s="140">
        <v>1</v>
      </c>
      <c r="B809" s="141" t="s">
        <v>61</v>
      </c>
      <c r="C809" s="141" t="s">
        <v>504</v>
      </c>
      <c r="D809" s="141" t="s">
        <v>138</v>
      </c>
      <c r="E809" s="141" t="s">
        <v>505</v>
      </c>
      <c r="F809" s="141" t="s">
        <v>210</v>
      </c>
      <c r="G809" s="141" t="s">
        <v>506</v>
      </c>
      <c r="H809" s="142"/>
      <c r="I809" s="140"/>
      <c r="J809" s="143"/>
      <c r="K809" s="144"/>
      <c r="L809" s="145"/>
      <c r="M809" s="145"/>
      <c r="N809" s="141"/>
      <c r="O809" s="141"/>
      <c r="P809" s="141"/>
    </row>
    <row r="810" spans="1:18" x14ac:dyDescent="0.35">
      <c r="A810" s="140">
        <v>2</v>
      </c>
      <c r="B810" s="141" t="s">
        <v>61</v>
      </c>
      <c r="C810" s="141" t="s">
        <v>504</v>
      </c>
      <c r="D810" s="141" t="s">
        <v>138</v>
      </c>
      <c r="E810" s="141" t="s">
        <v>505</v>
      </c>
      <c r="F810" s="141" t="s">
        <v>180</v>
      </c>
      <c r="G810" s="141" t="s">
        <v>1205</v>
      </c>
      <c r="H810" s="142">
        <v>2224</v>
      </c>
      <c r="I810" s="140">
        <v>2</v>
      </c>
      <c r="J810" s="145">
        <f>สกลนคร!F125</f>
        <v>259273.92</v>
      </c>
      <c r="K810" s="144">
        <f>สกลนคร!AH125</f>
        <v>349457.80000000005</v>
      </c>
      <c r="L810" s="145">
        <f>สกลนคร!AI125</f>
        <v>1573106.1400000001</v>
      </c>
      <c r="M810" s="145">
        <f>สกลนคร!AJ125</f>
        <v>1512858.67</v>
      </c>
      <c r="N810" s="141"/>
      <c r="O810" s="141"/>
      <c r="P810" s="141"/>
      <c r="Q810" s="133">
        <f t="shared" si="93"/>
        <v>60247.470000000205</v>
      </c>
      <c r="R810" s="134">
        <f t="shared" si="94"/>
        <v>707.33189748201448</v>
      </c>
    </row>
    <row r="811" spans="1:18" x14ac:dyDescent="0.35">
      <c r="A811" s="140">
        <v>3</v>
      </c>
      <c r="B811" s="141" t="s">
        <v>61</v>
      </c>
      <c r="C811" s="141" t="s">
        <v>504</v>
      </c>
      <c r="D811" s="141" t="s">
        <v>138</v>
      </c>
      <c r="E811" s="141" t="s">
        <v>505</v>
      </c>
      <c r="F811" s="141" t="s">
        <v>180</v>
      </c>
      <c r="G811" s="141" t="s">
        <v>1206</v>
      </c>
      <c r="H811" s="142">
        <v>6948</v>
      </c>
      <c r="I811" s="140">
        <v>5</v>
      </c>
      <c r="J811" s="145">
        <f>สกลนคร!F126</f>
        <v>150008.89000000001</v>
      </c>
      <c r="K811" s="144">
        <f>สกลนคร!AH126</f>
        <v>247798.77000000002</v>
      </c>
      <c r="L811" s="145">
        <f>สกลนคร!AI126</f>
        <v>3360301.13</v>
      </c>
      <c r="M811" s="145">
        <f>สกลนคร!AJ126</f>
        <v>3122352.89</v>
      </c>
      <c r="N811" s="141"/>
      <c r="O811" s="141"/>
      <c r="P811" s="141"/>
      <c r="Q811" s="133">
        <f t="shared" si="93"/>
        <v>237948.23999999976</v>
      </c>
      <c r="R811" s="134">
        <f t="shared" si="94"/>
        <v>483.63574122049511</v>
      </c>
    </row>
    <row r="812" spans="1:18" x14ac:dyDescent="0.35">
      <c r="A812" s="140">
        <v>4</v>
      </c>
      <c r="B812" s="141" t="s">
        <v>61</v>
      </c>
      <c r="C812" s="141" t="s">
        <v>504</v>
      </c>
      <c r="D812" s="141" t="s">
        <v>138</v>
      </c>
      <c r="E812" s="141" t="s">
        <v>505</v>
      </c>
      <c r="F812" s="141" t="s">
        <v>180</v>
      </c>
      <c r="G812" s="141" t="s">
        <v>1207</v>
      </c>
      <c r="H812" s="142">
        <v>2265</v>
      </c>
      <c r="I812" s="140">
        <v>2</v>
      </c>
      <c r="J812" s="145">
        <f>สกลนคร!F127</f>
        <v>256231.67</v>
      </c>
      <c r="K812" s="144">
        <f>สกลนคร!AH127</f>
        <v>257371.67000000004</v>
      </c>
      <c r="L812" s="145">
        <f>สกลนคร!AI127</f>
        <v>1553742.23</v>
      </c>
      <c r="M812" s="145">
        <f>สกลนคร!AJ127</f>
        <v>1462187.2499999998</v>
      </c>
      <c r="N812" s="141"/>
      <c r="O812" s="141"/>
      <c r="P812" s="141"/>
      <c r="Q812" s="133">
        <f t="shared" si="93"/>
        <v>91554.980000000214</v>
      </c>
      <c r="R812" s="134">
        <f t="shared" si="94"/>
        <v>685.97890949227371</v>
      </c>
    </row>
    <row r="813" spans="1:18" x14ac:dyDescent="0.35">
      <c r="A813" s="140">
        <v>5</v>
      </c>
      <c r="B813" s="141" t="s">
        <v>61</v>
      </c>
      <c r="C813" s="141" t="s">
        <v>504</v>
      </c>
      <c r="D813" s="141" t="s">
        <v>138</v>
      </c>
      <c r="E813" s="141" t="s">
        <v>505</v>
      </c>
      <c r="F813" s="141" t="s">
        <v>180</v>
      </c>
      <c r="G813" s="141" t="s">
        <v>1208</v>
      </c>
      <c r="H813" s="142">
        <v>4502</v>
      </c>
      <c r="I813" s="140">
        <v>4</v>
      </c>
      <c r="J813" s="145">
        <f>สกลนคร!F128</f>
        <v>454728.41</v>
      </c>
      <c r="K813" s="144">
        <f>สกลนคร!AH128</f>
        <v>553766.41999999993</v>
      </c>
      <c r="L813" s="145">
        <f>สกลนคร!AI128</f>
        <v>2818081.27</v>
      </c>
      <c r="M813" s="145">
        <f>สกลนคร!AJ128</f>
        <v>2567979.75</v>
      </c>
      <c r="N813" s="141"/>
      <c r="O813" s="141"/>
      <c r="P813" s="141"/>
      <c r="Q813" s="133">
        <f t="shared" si="93"/>
        <v>250101.52000000002</v>
      </c>
      <c r="R813" s="134">
        <f t="shared" si="94"/>
        <v>625.96207685473121</v>
      </c>
    </row>
    <row r="814" spans="1:18" x14ac:dyDescent="0.35">
      <c r="A814" s="140">
        <v>6</v>
      </c>
      <c r="B814" s="141" t="s">
        <v>61</v>
      </c>
      <c r="C814" s="141" t="s">
        <v>504</v>
      </c>
      <c r="D814" s="141" t="s">
        <v>138</v>
      </c>
      <c r="E814" s="141" t="s">
        <v>505</v>
      </c>
      <c r="F814" s="141" t="s">
        <v>180</v>
      </c>
      <c r="G814" s="141" t="s">
        <v>1209</v>
      </c>
      <c r="H814" s="142">
        <v>6455</v>
      </c>
      <c r="I814" s="140">
        <v>5</v>
      </c>
      <c r="J814" s="145">
        <f>สกลนคร!F129</f>
        <v>858946.22</v>
      </c>
      <c r="K814" s="144">
        <f>สกลนคร!AH129</f>
        <v>955668.12</v>
      </c>
      <c r="L814" s="145">
        <f>สกลนคร!AI129</f>
        <v>2676580.8200000003</v>
      </c>
      <c r="M814" s="145">
        <f>สกลนคร!AJ129</f>
        <v>2440312.94</v>
      </c>
      <c r="N814" s="141"/>
      <c r="O814" s="141"/>
      <c r="P814" s="141"/>
      <c r="Q814" s="133">
        <f t="shared" si="93"/>
        <v>236267.88000000035</v>
      </c>
      <c r="R814" s="134">
        <f t="shared" si="94"/>
        <v>414.65233462432229</v>
      </c>
    </row>
    <row r="815" spans="1:18" x14ac:dyDescent="0.35">
      <c r="A815" s="140">
        <v>7</v>
      </c>
      <c r="B815" s="141" t="s">
        <v>61</v>
      </c>
      <c r="C815" s="141" t="s">
        <v>504</v>
      </c>
      <c r="D815" s="141" t="s">
        <v>138</v>
      </c>
      <c r="E815" s="141" t="s">
        <v>505</v>
      </c>
      <c r="F815" s="141" t="s">
        <v>180</v>
      </c>
      <c r="G815" s="141" t="s">
        <v>1210</v>
      </c>
      <c r="H815" s="142">
        <v>1661</v>
      </c>
      <c r="I815" s="140">
        <v>2</v>
      </c>
      <c r="J815" s="145">
        <f>สกลนคร!F130</f>
        <v>179726.07</v>
      </c>
      <c r="K815" s="144">
        <f>สกลนคร!AH130</f>
        <v>225829.59</v>
      </c>
      <c r="L815" s="145">
        <f>สกลนคร!AI130</f>
        <v>1554003.94</v>
      </c>
      <c r="M815" s="145">
        <f>สกลนคร!AJ130</f>
        <v>1469103.51</v>
      </c>
      <c r="N815" s="141"/>
      <c r="O815" s="141"/>
      <c r="P815" s="141"/>
      <c r="Q815" s="133">
        <f t="shared" si="93"/>
        <v>84900.429999999935</v>
      </c>
      <c r="R815" s="134">
        <f t="shared" si="94"/>
        <v>935.58334738109568</v>
      </c>
    </row>
    <row r="816" spans="1:18" x14ac:dyDescent="0.35">
      <c r="A816" s="140">
        <v>8</v>
      </c>
      <c r="B816" s="141" t="s">
        <v>61</v>
      </c>
      <c r="C816" s="141" t="s">
        <v>504</v>
      </c>
      <c r="D816" s="141" t="s">
        <v>138</v>
      </c>
      <c r="E816" s="141" t="s">
        <v>505</v>
      </c>
      <c r="F816" s="141" t="s">
        <v>180</v>
      </c>
      <c r="G816" s="141" t="s">
        <v>1211</v>
      </c>
      <c r="H816" s="142">
        <v>1935</v>
      </c>
      <c r="I816" s="140">
        <v>2</v>
      </c>
      <c r="J816" s="145">
        <f>สกลนคร!F131</f>
        <v>225433.72</v>
      </c>
      <c r="K816" s="144">
        <f>สกลนคร!AH131</f>
        <v>286666.46000000002</v>
      </c>
      <c r="L816" s="145">
        <f>สกลนคร!AI131</f>
        <v>1361119.06</v>
      </c>
      <c r="M816" s="145">
        <f>สกลนคร!AJ131</f>
        <v>1363622.62</v>
      </c>
      <c r="N816" s="141"/>
      <c r="O816" s="141"/>
      <c r="P816" s="141"/>
      <c r="Q816" s="133">
        <f t="shared" si="93"/>
        <v>-2503.5600000000559</v>
      </c>
      <c r="R816" s="134">
        <f t="shared" si="94"/>
        <v>703.4207028423773</v>
      </c>
    </row>
    <row r="817" spans="1:18" x14ac:dyDescent="0.35">
      <c r="A817" s="140">
        <v>9</v>
      </c>
      <c r="B817" s="141" t="s">
        <v>61</v>
      </c>
      <c r="C817" s="141" t="s">
        <v>504</v>
      </c>
      <c r="D817" s="141" t="s">
        <v>138</v>
      </c>
      <c r="E817" s="141" t="s">
        <v>505</v>
      </c>
      <c r="F817" s="141" t="s">
        <v>180</v>
      </c>
      <c r="G817" s="141" t="s">
        <v>1212</v>
      </c>
      <c r="H817" s="142">
        <v>4296</v>
      </c>
      <c r="I817" s="140">
        <v>3</v>
      </c>
      <c r="J817" s="145">
        <f>สกลนคร!F132</f>
        <v>504440.39</v>
      </c>
      <c r="K817" s="144">
        <f>สกลนคร!AH132</f>
        <v>546649.67000000004</v>
      </c>
      <c r="L817" s="145">
        <f>สกลนคร!AI132</f>
        <v>2298887.33</v>
      </c>
      <c r="M817" s="145">
        <f>สกลนคร!AJ132</f>
        <v>2060539.42</v>
      </c>
      <c r="N817" s="141"/>
      <c r="O817" s="141"/>
      <c r="P817" s="141"/>
      <c r="Q817" s="133">
        <f t="shared" si="93"/>
        <v>238347.91000000015</v>
      </c>
      <c r="R817" s="134">
        <f t="shared" si="94"/>
        <v>535.12274906890127</v>
      </c>
    </row>
    <row r="818" spans="1:18" x14ac:dyDescent="0.35">
      <c r="A818" s="140">
        <v>10</v>
      </c>
      <c r="B818" s="141" t="s">
        <v>61</v>
      </c>
      <c r="C818" s="141" t="s">
        <v>504</v>
      </c>
      <c r="D818" s="141" t="s">
        <v>138</v>
      </c>
      <c r="E818" s="141" t="s">
        <v>505</v>
      </c>
      <c r="F818" s="141" t="s">
        <v>180</v>
      </c>
      <c r="G818" s="141" t="s">
        <v>1213</v>
      </c>
      <c r="H818" s="142">
        <v>4985</v>
      </c>
      <c r="I818" s="140">
        <v>4</v>
      </c>
      <c r="J818" s="145">
        <f>สกลนคร!F133</f>
        <v>552399.54</v>
      </c>
      <c r="K818" s="144">
        <f>สกลนคร!AH133</f>
        <v>687762.10000000009</v>
      </c>
      <c r="L818" s="145">
        <f>สกลนคร!AI133</f>
        <v>2189956.34</v>
      </c>
      <c r="M818" s="145">
        <f>สกลนคร!AJ133</f>
        <v>2143515.25</v>
      </c>
      <c r="N818" s="141"/>
      <c r="O818" s="141"/>
      <c r="P818" s="141"/>
      <c r="Q818" s="133">
        <f t="shared" si="93"/>
        <v>46441.089999999851</v>
      </c>
      <c r="R818" s="134">
        <f t="shared" si="94"/>
        <v>439.30919558676027</v>
      </c>
    </row>
    <row r="819" spans="1:18" x14ac:dyDescent="0.35">
      <c r="A819" s="140">
        <v>11</v>
      </c>
      <c r="B819" s="141" t="s">
        <v>61</v>
      </c>
      <c r="C819" s="141" t="s">
        <v>504</v>
      </c>
      <c r="D819" s="141" t="s">
        <v>138</v>
      </c>
      <c r="E819" s="141" t="s">
        <v>505</v>
      </c>
      <c r="F819" s="141" t="s">
        <v>180</v>
      </c>
      <c r="G819" s="141" t="s">
        <v>1214</v>
      </c>
      <c r="H819" s="142">
        <v>6488</v>
      </c>
      <c r="I819" s="140">
        <v>5</v>
      </c>
      <c r="J819" s="145">
        <f>สกลนคร!F134</f>
        <v>302575.49</v>
      </c>
      <c r="K819" s="144">
        <f>สกลนคร!AH134</f>
        <v>438312.76</v>
      </c>
      <c r="L819" s="145">
        <f>สกลนคร!AI134</f>
        <v>2166540.2400000002</v>
      </c>
      <c r="M819" s="145">
        <f>สกลนคร!AJ134</f>
        <v>2326407.91</v>
      </c>
      <c r="N819" s="141"/>
      <c r="O819" s="141"/>
      <c r="P819" s="141"/>
      <c r="Q819" s="133">
        <f t="shared" si="93"/>
        <v>-159867.66999999993</v>
      </c>
      <c r="R819" s="134">
        <f t="shared" si="94"/>
        <v>333.93036991368683</v>
      </c>
    </row>
    <row r="820" spans="1:18" x14ac:dyDescent="0.35">
      <c r="A820" s="140">
        <v>12</v>
      </c>
      <c r="B820" s="141" t="s">
        <v>61</v>
      </c>
      <c r="C820" s="141" t="s">
        <v>504</v>
      </c>
      <c r="D820" s="141" t="s">
        <v>138</v>
      </c>
      <c r="E820" s="141" t="s">
        <v>505</v>
      </c>
      <c r="F820" s="141" t="s">
        <v>180</v>
      </c>
      <c r="G820" s="141" t="s">
        <v>1215</v>
      </c>
      <c r="H820" s="142">
        <v>789</v>
      </c>
      <c r="I820" s="140">
        <v>1</v>
      </c>
      <c r="J820" s="145">
        <f>สกลนคร!F135</f>
        <v>88593.45</v>
      </c>
      <c r="K820" s="144">
        <f>สกลนคร!AH135</f>
        <v>84026.17</v>
      </c>
      <c r="L820" s="145">
        <f>สกลนคร!AI135</f>
        <v>1358621.49</v>
      </c>
      <c r="M820" s="145">
        <f>สกลนคร!AJ135</f>
        <v>1359593.1400000001</v>
      </c>
      <c r="N820" s="141"/>
      <c r="O820" s="141"/>
      <c r="P820" s="141"/>
      <c r="Q820" s="133">
        <f t="shared" si="93"/>
        <v>-971.6500000001397</v>
      </c>
      <c r="R820" s="134">
        <f t="shared" si="94"/>
        <v>1721.9537262357414</v>
      </c>
    </row>
    <row r="821" spans="1:18" s="152" customFormat="1" x14ac:dyDescent="0.35">
      <c r="A821" s="146">
        <v>11</v>
      </c>
      <c r="B821" s="147" t="s">
        <v>61</v>
      </c>
      <c r="C821" s="147"/>
      <c r="D821" s="147"/>
      <c r="E821" s="147" t="s">
        <v>77</v>
      </c>
      <c r="F821" s="147"/>
      <c r="G821" s="147" t="s">
        <v>507</v>
      </c>
      <c r="H821" s="153">
        <f>SUM(H809:H820)</f>
        <v>42548</v>
      </c>
      <c r="I821" s="146"/>
      <c r="J821" s="149">
        <f>SUM(J809:J820)</f>
        <v>3832357.7700000005</v>
      </c>
      <c r="K821" s="149">
        <f t="shared" ref="K821:M821" si="98">SUM(K809:K820)</f>
        <v>4633309.53</v>
      </c>
      <c r="L821" s="149">
        <f t="shared" si="98"/>
        <v>22910939.989999998</v>
      </c>
      <c r="M821" s="149">
        <f t="shared" si="98"/>
        <v>21828473.349999998</v>
      </c>
      <c r="N821" s="147">
        <v>11</v>
      </c>
      <c r="O821" s="147">
        <v>11</v>
      </c>
      <c r="P821" s="147">
        <f>N821-O821</f>
        <v>0</v>
      </c>
      <c r="Q821" s="150">
        <f t="shared" si="93"/>
        <v>1082466.6400000006</v>
      </c>
      <c r="R821" s="151">
        <f>L821/H821</f>
        <v>538.47278344458016</v>
      </c>
    </row>
    <row r="822" spans="1:18" x14ac:dyDescent="0.35">
      <c r="A822" s="140">
        <v>1</v>
      </c>
      <c r="B822" s="141" t="s">
        <v>61</v>
      </c>
      <c r="C822" s="141" t="s">
        <v>508</v>
      </c>
      <c r="D822" s="141" t="s">
        <v>154</v>
      </c>
      <c r="E822" s="141" t="s">
        <v>509</v>
      </c>
      <c r="F822" s="141" t="s">
        <v>210</v>
      </c>
      <c r="G822" s="141" t="s">
        <v>510</v>
      </c>
      <c r="H822" s="142"/>
      <c r="I822" s="140"/>
      <c r="J822" s="143"/>
      <c r="K822" s="144"/>
      <c r="L822" s="145"/>
      <c r="M822" s="145"/>
      <c r="N822" s="141"/>
      <c r="O822" s="141"/>
      <c r="P822" s="141"/>
    </row>
    <row r="823" spans="1:18" x14ac:dyDescent="0.35">
      <c r="A823" s="140">
        <v>2</v>
      </c>
      <c r="B823" s="141" t="s">
        <v>61</v>
      </c>
      <c r="C823" s="141" t="s">
        <v>508</v>
      </c>
      <c r="D823" s="141" t="s">
        <v>154</v>
      </c>
      <c r="E823" s="141" t="s">
        <v>509</v>
      </c>
      <c r="F823" s="141" t="s">
        <v>180</v>
      </c>
      <c r="G823" s="141" t="s">
        <v>1216</v>
      </c>
      <c r="H823" s="142">
        <v>8307</v>
      </c>
      <c r="I823" s="140">
        <v>5</v>
      </c>
      <c r="J823" s="145">
        <f>สกลนคร!F136</f>
        <v>959398.74</v>
      </c>
      <c r="K823" s="144">
        <f>สกลนคร!AH136</f>
        <v>1088757.42</v>
      </c>
      <c r="L823" s="145">
        <f>สกลนคร!AI136</f>
        <v>4583357.4499999993</v>
      </c>
      <c r="M823" s="145">
        <f>สกลนคร!AJ136</f>
        <v>3830536.73</v>
      </c>
      <c r="N823" s="141"/>
      <c r="O823" s="141"/>
      <c r="P823" s="141"/>
      <c r="Q823" s="133">
        <f t="shared" si="93"/>
        <v>752820.71999999927</v>
      </c>
      <c r="R823" s="134">
        <f t="shared" si="94"/>
        <v>551.74641266401818</v>
      </c>
    </row>
    <row r="824" spans="1:18" x14ac:dyDescent="0.35">
      <c r="A824" s="140">
        <v>3</v>
      </c>
      <c r="B824" s="141" t="s">
        <v>61</v>
      </c>
      <c r="C824" s="141" t="s">
        <v>508</v>
      </c>
      <c r="D824" s="141" t="s">
        <v>154</v>
      </c>
      <c r="E824" s="141" t="s">
        <v>509</v>
      </c>
      <c r="F824" s="141" t="s">
        <v>180</v>
      </c>
      <c r="G824" s="141" t="s">
        <v>1217</v>
      </c>
      <c r="H824" s="142">
        <v>4857</v>
      </c>
      <c r="I824" s="140">
        <v>4</v>
      </c>
      <c r="J824" s="145">
        <f>สกลนคร!F137</f>
        <v>461058.88</v>
      </c>
      <c r="K824" s="144">
        <f>สกลนคร!AH137</f>
        <v>698724.98</v>
      </c>
      <c r="L824" s="145">
        <f>สกลนคร!AI137</f>
        <v>3263076.2</v>
      </c>
      <c r="M824" s="145">
        <f>สกลนคร!AJ137</f>
        <v>2798946.85</v>
      </c>
      <c r="N824" s="141"/>
      <c r="O824" s="141"/>
      <c r="P824" s="141"/>
      <c r="Q824" s="133">
        <f t="shared" si="93"/>
        <v>464129.35000000009</v>
      </c>
      <c r="R824" s="134">
        <f t="shared" si="94"/>
        <v>671.8295655754581</v>
      </c>
    </row>
    <row r="825" spans="1:18" x14ac:dyDescent="0.35">
      <c r="A825" s="140">
        <v>4</v>
      </c>
      <c r="B825" s="141" t="s">
        <v>61</v>
      </c>
      <c r="C825" s="141" t="s">
        <v>508</v>
      </c>
      <c r="D825" s="141" t="s">
        <v>154</v>
      </c>
      <c r="E825" s="141" t="s">
        <v>509</v>
      </c>
      <c r="F825" s="141" t="s">
        <v>180</v>
      </c>
      <c r="G825" s="141" t="s">
        <v>1218</v>
      </c>
      <c r="H825" s="142">
        <v>4343</v>
      </c>
      <c r="I825" s="140">
        <v>3</v>
      </c>
      <c r="J825" s="145">
        <f>สกลนคร!F138</f>
        <v>487218.3</v>
      </c>
      <c r="K825" s="144">
        <f>สกลนคร!AH138</f>
        <v>672105.28</v>
      </c>
      <c r="L825" s="145">
        <f>สกลนคร!AI138</f>
        <v>2741180.23</v>
      </c>
      <c r="M825" s="145">
        <f>สกลนคร!AJ138</f>
        <v>2527768.41</v>
      </c>
      <c r="N825" s="141"/>
      <c r="O825" s="141"/>
      <c r="P825" s="141"/>
      <c r="Q825" s="133">
        <f t="shared" si="93"/>
        <v>213411.81999999983</v>
      </c>
      <c r="R825" s="134">
        <f t="shared" si="94"/>
        <v>631.17205387980653</v>
      </c>
    </row>
    <row r="826" spans="1:18" x14ac:dyDescent="0.35">
      <c r="A826" s="140">
        <v>5</v>
      </c>
      <c r="B826" s="141" t="s">
        <v>61</v>
      </c>
      <c r="C826" s="141" t="s">
        <v>508</v>
      </c>
      <c r="D826" s="141" t="s">
        <v>154</v>
      </c>
      <c r="E826" s="141" t="s">
        <v>509</v>
      </c>
      <c r="F826" s="141" t="s">
        <v>180</v>
      </c>
      <c r="G826" s="141" t="s">
        <v>1219</v>
      </c>
      <c r="H826" s="142">
        <v>4628</v>
      </c>
      <c r="I826" s="140">
        <v>4</v>
      </c>
      <c r="J826" s="145">
        <f>สกลนคร!F139</f>
        <v>693054.22</v>
      </c>
      <c r="K826" s="144">
        <f>สกลนคร!AH139</f>
        <v>797236.39</v>
      </c>
      <c r="L826" s="145">
        <f>สกลนคร!AI139</f>
        <v>2006214.89</v>
      </c>
      <c r="M826" s="145">
        <f>สกลนคร!AJ139</f>
        <v>1575954.43</v>
      </c>
      <c r="N826" s="141"/>
      <c r="O826" s="141"/>
      <c r="P826" s="141"/>
      <c r="Q826" s="133">
        <f t="shared" si="93"/>
        <v>430260.45999999996</v>
      </c>
      <c r="R826" s="134">
        <f t="shared" si="94"/>
        <v>433.49500648228172</v>
      </c>
    </row>
    <row r="827" spans="1:18" x14ac:dyDescent="0.35">
      <c r="A827" s="140">
        <v>6</v>
      </c>
      <c r="B827" s="141" t="s">
        <v>61</v>
      </c>
      <c r="C827" s="141" t="s">
        <v>508</v>
      </c>
      <c r="D827" s="141" t="s">
        <v>154</v>
      </c>
      <c r="E827" s="141" t="s">
        <v>509</v>
      </c>
      <c r="F827" s="141" t="s">
        <v>180</v>
      </c>
      <c r="G827" s="141" t="s">
        <v>1220</v>
      </c>
      <c r="H827" s="142">
        <v>5183</v>
      </c>
      <c r="I827" s="140">
        <v>4</v>
      </c>
      <c r="J827" s="145">
        <f>สกลนคร!F140</f>
        <v>428296.7</v>
      </c>
      <c r="K827" s="144">
        <f>สกลนคร!AH140</f>
        <v>530863.82000000007</v>
      </c>
      <c r="L827" s="145">
        <f>สกลนคร!AI140</f>
        <v>2889462.5</v>
      </c>
      <c r="M827" s="145">
        <f>สกลนคร!AJ140</f>
        <v>2704444.3200000003</v>
      </c>
      <c r="N827" s="141"/>
      <c r="O827" s="141"/>
      <c r="P827" s="141"/>
      <c r="Q827" s="133">
        <f t="shared" si="93"/>
        <v>185018.1799999997</v>
      </c>
      <c r="R827" s="134">
        <f t="shared" si="94"/>
        <v>557.48842369284193</v>
      </c>
    </row>
    <row r="828" spans="1:18" x14ac:dyDescent="0.35">
      <c r="A828" s="140">
        <v>7</v>
      </c>
      <c r="B828" s="141" t="s">
        <v>61</v>
      </c>
      <c r="C828" s="141" t="s">
        <v>508</v>
      </c>
      <c r="D828" s="141" t="s">
        <v>154</v>
      </c>
      <c r="E828" s="141" t="s">
        <v>509</v>
      </c>
      <c r="F828" s="141" t="s">
        <v>180</v>
      </c>
      <c r="G828" s="141" t="s">
        <v>1221</v>
      </c>
      <c r="H828" s="142">
        <v>3400</v>
      </c>
      <c r="I828" s="140">
        <v>3</v>
      </c>
      <c r="J828" s="145">
        <f>สกลนคร!F141</f>
        <v>854655.81</v>
      </c>
      <c r="K828" s="144">
        <f>สกลนคร!AH141</f>
        <v>986387.94</v>
      </c>
      <c r="L828" s="145">
        <f>สกลนคร!AI141</f>
        <v>2937622.4599999995</v>
      </c>
      <c r="M828" s="145">
        <f>สกลนคร!AJ141</f>
        <v>2062747.44</v>
      </c>
      <c r="N828" s="141"/>
      <c r="O828" s="141"/>
      <c r="P828" s="141"/>
      <c r="Q828" s="133">
        <f t="shared" si="93"/>
        <v>874875.01999999955</v>
      </c>
      <c r="R828" s="134">
        <f t="shared" si="94"/>
        <v>864.0066058823528</v>
      </c>
    </row>
    <row r="829" spans="1:18" x14ac:dyDescent="0.35">
      <c r="A829" s="140">
        <v>8</v>
      </c>
      <c r="B829" s="141" t="s">
        <v>61</v>
      </c>
      <c r="C829" s="141" t="s">
        <v>508</v>
      </c>
      <c r="D829" s="141" t="s">
        <v>154</v>
      </c>
      <c r="E829" s="141" t="s">
        <v>509</v>
      </c>
      <c r="F829" s="141" t="s">
        <v>180</v>
      </c>
      <c r="G829" s="141" t="s">
        <v>1222</v>
      </c>
      <c r="H829" s="142">
        <v>7272</v>
      </c>
      <c r="I829" s="140">
        <v>5</v>
      </c>
      <c r="J829" s="145">
        <f>สกลนคร!F142</f>
        <v>1144093.45</v>
      </c>
      <c r="K829" s="144">
        <f>สกลนคร!AH142</f>
        <v>1171313.68</v>
      </c>
      <c r="L829" s="145">
        <f>สกลนคร!AI142</f>
        <v>3049886.33</v>
      </c>
      <c r="M829" s="145">
        <f>สกลนคร!AJ142</f>
        <v>2028765.9200000002</v>
      </c>
      <c r="N829" s="141"/>
      <c r="O829" s="141"/>
      <c r="P829" s="141"/>
      <c r="Q829" s="133">
        <f t="shared" si="93"/>
        <v>1021120.4099999999</v>
      </c>
      <c r="R829" s="134">
        <f t="shared" si="94"/>
        <v>419.40131050605061</v>
      </c>
    </row>
    <row r="830" spans="1:18" x14ac:dyDescent="0.35">
      <c r="A830" s="140">
        <v>9</v>
      </c>
      <c r="B830" s="141" t="s">
        <v>61</v>
      </c>
      <c r="C830" s="141" t="s">
        <v>508</v>
      </c>
      <c r="D830" s="141" t="s">
        <v>154</v>
      </c>
      <c r="E830" s="141" t="s">
        <v>509</v>
      </c>
      <c r="F830" s="141" t="s">
        <v>180</v>
      </c>
      <c r="G830" s="141" t="s">
        <v>1223</v>
      </c>
      <c r="H830" s="142">
        <v>4130</v>
      </c>
      <c r="I830" s="140">
        <v>3</v>
      </c>
      <c r="J830" s="145">
        <f>สกลนคร!F143</f>
        <v>557835.89</v>
      </c>
      <c r="K830" s="144">
        <f>สกลนคร!AH143</f>
        <v>578373.45000000007</v>
      </c>
      <c r="L830" s="145">
        <f>สกลนคร!AI143</f>
        <v>3006732.97</v>
      </c>
      <c r="M830" s="145">
        <f>สกลนคร!AJ143</f>
        <v>2574528.79</v>
      </c>
      <c r="N830" s="141"/>
      <c r="O830" s="141"/>
      <c r="P830" s="141"/>
      <c r="Q830" s="133">
        <f t="shared" si="93"/>
        <v>432204.18000000017</v>
      </c>
      <c r="R830" s="134">
        <f t="shared" si="94"/>
        <v>728.02251089588378</v>
      </c>
    </row>
    <row r="831" spans="1:18" x14ac:dyDescent="0.35">
      <c r="A831" s="140">
        <v>10</v>
      </c>
      <c r="B831" s="141" t="s">
        <v>61</v>
      </c>
      <c r="C831" s="141" t="s">
        <v>508</v>
      </c>
      <c r="D831" s="141" t="s">
        <v>154</v>
      </c>
      <c r="E831" s="141" t="s">
        <v>509</v>
      </c>
      <c r="F831" s="141" t="s">
        <v>180</v>
      </c>
      <c r="G831" s="141" t="s">
        <v>1224</v>
      </c>
      <c r="H831" s="142">
        <v>3177</v>
      </c>
      <c r="I831" s="140">
        <v>3</v>
      </c>
      <c r="J831" s="145">
        <f>สกลนคร!F144</f>
        <v>911990.07</v>
      </c>
      <c r="K831" s="144">
        <f>สกลนคร!AH144</f>
        <v>995245.75</v>
      </c>
      <c r="L831" s="145">
        <f>สกลนคร!AI144</f>
        <v>2916965.2199999997</v>
      </c>
      <c r="M831" s="145">
        <f>สกลนคร!AJ144</f>
        <v>2145375.6599999997</v>
      </c>
      <c r="N831" s="141"/>
      <c r="O831" s="141"/>
      <c r="P831" s="141"/>
      <c r="Q831" s="133">
        <f t="shared" si="93"/>
        <v>771589.56</v>
      </c>
      <c r="R831" s="134">
        <f t="shared" si="94"/>
        <v>918.15084041548619</v>
      </c>
    </row>
    <row r="832" spans="1:18" x14ac:dyDescent="0.35">
      <c r="A832" s="140">
        <v>11</v>
      </c>
      <c r="B832" s="141" t="s">
        <v>61</v>
      </c>
      <c r="C832" s="141" t="s">
        <v>508</v>
      </c>
      <c r="D832" s="141" t="s">
        <v>154</v>
      </c>
      <c r="E832" s="141" t="s">
        <v>509</v>
      </c>
      <c r="F832" s="141" t="s">
        <v>180</v>
      </c>
      <c r="G832" s="141" t="s">
        <v>1225</v>
      </c>
      <c r="H832" s="142">
        <v>5043</v>
      </c>
      <c r="I832" s="140">
        <v>4</v>
      </c>
      <c r="J832" s="145">
        <f>สกลนคร!F145</f>
        <v>497543.39</v>
      </c>
      <c r="K832" s="144">
        <f>สกลนคร!AH145</f>
        <v>592011.49</v>
      </c>
      <c r="L832" s="145">
        <f>สกลนคร!AI145</f>
        <v>3577051.8200000003</v>
      </c>
      <c r="M832" s="145">
        <f>สกลนคร!AJ145</f>
        <v>2962633.06</v>
      </c>
      <c r="N832" s="141"/>
      <c r="O832" s="141"/>
      <c r="P832" s="141"/>
      <c r="Q832" s="133">
        <f t="shared" si="93"/>
        <v>614418.76000000024</v>
      </c>
      <c r="R832" s="134">
        <f t="shared" si="94"/>
        <v>709.31029545905221</v>
      </c>
    </row>
    <row r="833" spans="1:18" x14ac:dyDescent="0.35">
      <c r="A833" s="140">
        <v>12</v>
      </c>
      <c r="B833" s="141" t="s">
        <v>61</v>
      </c>
      <c r="C833" s="141" t="s">
        <v>508</v>
      </c>
      <c r="D833" s="141" t="s">
        <v>154</v>
      </c>
      <c r="E833" s="141" t="s">
        <v>509</v>
      </c>
      <c r="F833" s="141" t="s">
        <v>180</v>
      </c>
      <c r="G833" s="141" t="s">
        <v>1226</v>
      </c>
      <c r="H833" s="142">
        <v>4781</v>
      </c>
      <c r="I833" s="140">
        <v>4</v>
      </c>
      <c r="J833" s="145">
        <f>สกลนคร!F146</f>
        <v>562509.56999999995</v>
      </c>
      <c r="K833" s="144">
        <f>สกลนคร!AH146</f>
        <v>691758.00999999989</v>
      </c>
      <c r="L833" s="145">
        <f>สกลนคร!AI146</f>
        <v>3412371.17</v>
      </c>
      <c r="M833" s="145">
        <f>สกลนคร!AJ146</f>
        <v>2893500.21</v>
      </c>
      <c r="N833" s="141"/>
      <c r="O833" s="141"/>
      <c r="P833" s="141"/>
      <c r="Q833" s="133">
        <f t="shared" si="93"/>
        <v>518870.95999999996</v>
      </c>
      <c r="R833" s="134">
        <f t="shared" si="94"/>
        <v>713.73586488182389</v>
      </c>
    </row>
    <row r="834" spans="1:18" x14ac:dyDescent="0.35">
      <c r="A834" s="140">
        <v>13</v>
      </c>
      <c r="B834" s="141" t="s">
        <v>61</v>
      </c>
      <c r="C834" s="141" t="s">
        <v>508</v>
      </c>
      <c r="D834" s="141" t="s">
        <v>154</v>
      </c>
      <c r="E834" s="141" t="s">
        <v>509</v>
      </c>
      <c r="F834" s="141" t="s">
        <v>180</v>
      </c>
      <c r="G834" s="141" t="s">
        <v>1227</v>
      </c>
      <c r="H834" s="142">
        <v>7022</v>
      </c>
      <c r="I834" s="140">
        <v>5</v>
      </c>
      <c r="J834" s="145">
        <f>สกลนคร!F147</f>
        <v>868014.12</v>
      </c>
      <c r="K834" s="144">
        <f>สกลนคร!AH147</f>
        <v>1197193.8999999999</v>
      </c>
      <c r="L834" s="145">
        <f>สกลนคร!AI147</f>
        <v>3202942.3600000003</v>
      </c>
      <c r="M834" s="145">
        <f>สกลนคร!AJ147</f>
        <v>2228393.61</v>
      </c>
      <c r="N834" s="141"/>
      <c r="O834" s="141"/>
      <c r="P834" s="141"/>
      <c r="Q834" s="133">
        <f t="shared" si="93"/>
        <v>974548.75000000047</v>
      </c>
      <c r="R834" s="134">
        <f t="shared" si="94"/>
        <v>456.12964397607522</v>
      </c>
    </row>
    <row r="835" spans="1:18" x14ac:dyDescent="0.35">
      <c r="A835" s="140">
        <v>14</v>
      </c>
      <c r="B835" s="141" t="s">
        <v>61</v>
      </c>
      <c r="C835" s="141" t="s">
        <v>508</v>
      </c>
      <c r="D835" s="141" t="s">
        <v>154</v>
      </c>
      <c r="E835" s="141" t="s">
        <v>509</v>
      </c>
      <c r="F835" s="141" t="s">
        <v>180</v>
      </c>
      <c r="G835" s="141" t="s">
        <v>1228</v>
      </c>
      <c r="H835" s="142">
        <v>5099</v>
      </c>
      <c r="I835" s="140">
        <v>4</v>
      </c>
      <c r="J835" s="145">
        <f>สกลนคร!F148</f>
        <v>705035.43</v>
      </c>
      <c r="K835" s="144">
        <f>สกลนคร!AH148</f>
        <v>851438.88000000012</v>
      </c>
      <c r="L835" s="145">
        <f>สกลนคร!AI148</f>
        <v>2825603.46</v>
      </c>
      <c r="M835" s="145">
        <f>สกลนคร!AJ148</f>
        <v>2337798.9899999998</v>
      </c>
      <c r="N835" s="141"/>
      <c r="O835" s="141"/>
      <c r="P835" s="141"/>
      <c r="Q835" s="133">
        <f t="shared" si="93"/>
        <v>487804.4700000002</v>
      </c>
      <c r="R835" s="134">
        <f t="shared" si="94"/>
        <v>554.1485506962149</v>
      </c>
    </row>
    <row r="836" spans="1:18" x14ac:dyDescent="0.35">
      <c r="A836" s="140">
        <v>15</v>
      </c>
      <c r="B836" s="141" t="s">
        <v>61</v>
      </c>
      <c r="C836" s="141" t="s">
        <v>508</v>
      </c>
      <c r="D836" s="141" t="s">
        <v>154</v>
      </c>
      <c r="E836" s="141" t="s">
        <v>509</v>
      </c>
      <c r="F836" s="141" t="s">
        <v>180</v>
      </c>
      <c r="G836" s="141" t="s">
        <v>1229</v>
      </c>
      <c r="H836" s="142">
        <v>2341</v>
      </c>
      <c r="I836" s="140">
        <v>2</v>
      </c>
      <c r="J836" s="145">
        <f>สกลนคร!F149</f>
        <v>427805.16</v>
      </c>
      <c r="K836" s="144">
        <f>สกลนคร!AH149</f>
        <v>471500.18999999994</v>
      </c>
      <c r="L836" s="145">
        <f>สกลนคร!AI149</f>
        <v>1556517.15</v>
      </c>
      <c r="M836" s="145">
        <f>สกลนคร!AJ149</f>
        <v>1243609.25</v>
      </c>
      <c r="N836" s="141"/>
      <c r="O836" s="141"/>
      <c r="P836" s="141"/>
      <c r="Q836" s="133">
        <f t="shared" si="93"/>
        <v>312907.89999999991</v>
      </c>
      <c r="R836" s="134">
        <f t="shared" si="94"/>
        <v>664.89412644169158</v>
      </c>
    </row>
    <row r="837" spans="1:18" x14ac:dyDescent="0.35">
      <c r="A837" s="140">
        <v>16</v>
      </c>
      <c r="B837" s="141" t="s">
        <v>61</v>
      </c>
      <c r="C837" s="141" t="s">
        <v>508</v>
      </c>
      <c r="D837" s="141" t="s">
        <v>154</v>
      </c>
      <c r="E837" s="141" t="s">
        <v>509</v>
      </c>
      <c r="F837" s="141" t="s">
        <v>180</v>
      </c>
      <c r="G837" s="141" t="s">
        <v>1230</v>
      </c>
      <c r="H837" s="142">
        <v>1923</v>
      </c>
      <c r="I837" s="140">
        <v>2</v>
      </c>
      <c r="J837" s="145">
        <f>สกลนคร!F150</f>
        <v>888646.45</v>
      </c>
      <c r="K837" s="144">
        <f>สกลนคร!AH150</f>
        <v>989593.65999999992</v>
      </c>
      <c r="L837" s="145">
        <f>สกลนคร!AI150</f>
        <v>2519503.89</v>
      </c>
      <c r="M837" s="145">
        <f>สกลนคร!AJ150</f>
        <v>1743695.1300000001</v>
      </c>
      <c r="N837" s="141"/>
      <c r="O837" s="141"/>
      <c r="P837" s="141"/>
      <c r="Q837" s="133">
        <f t="shared" si="93"/>
        <v>775808.76</v>
      </c>
      <c r="R837" s="134">
        <f t="shared" si="94"/>
        <v>1310.1944305772231</v>
      </c>
    </row>
    <row r="838" spans="1:18" x14ac:dyDescent="0.35">
      <c r="A838" s="140">
        <v>17</v>
      </c>
      <c r="B838" s="141" t="s">
        <v>61</v>
      </c>
      <c r="C838" s="141" t="s">
        <v>508</v>
      </c>
      <c r="D838" s="141" t="s">
        <v>154</v>
      </c>
      <c r="E838" s="141" t="s">
        <v>509</v>
      </c>
      <c r="F838" s="141" t="s">
        <v>180</v>
      </c>
      <c r="G838" s="141" t="s">
        <v>1231</v>
      </c>
      <c r="H838" s="142">
        <v>1617</v>
      </c>
      <c r="I838" s="140">
        <v>2</v>
      </c>
      <c r="J838" s="145">
        <f>สกลนคร!F151</f>
        <v>416112.76</v>
      </c>
      <c r="K838" s="144">
        <f>สกลนคร!AH151</f>
        <v>466950.85</v>
      </c>
      <c r="L838" s="145">
        <f>สกลนคร!AI151</f>
        <v>1270303.75</v>
      </c>
      <c r="M838" s="145">
        <f>สกลนคร!AJ151</f>
        <v>993855.72</v>
      </c>
      <c r="N838" s="141"/>
      <c r="O838" s="141"/>
      <c r="P838" s="141"/>
      <c r="Q838" s="133">
        <f t="shared" si="93"/>
        <v>276448.03000000003</v>
      </c>
      <c r="R838" s="134">
        <f t="shared" si="94"/>
        <v>785.59291898577612</v>
      </c>
    </row>
    <row r="839" spans="1:18" x14ac:dyDescent="0.35">
      <c r="A839" s="140">
        <v>18</v>
      </c>
      <c r="B839" s="141" t="s">
        <v>61</v>
      </c>
      <c r="C839" s="141" t="s">
        <v>508</v>
      </c>
      <c r="D839" s="141" t="s">
        <v>154</v>
      </c>
      <c r="E839" s="141" t="s">
        <v>509</v>
      </c>
      <c r="F839" s="141" t="s">
        <v>180</v>
      </c>
      <c r="G839" s="141" t="s">
        <v>1232</v>
      </c>
      <c r="H839" s="142">
        <v>1689</v>
      </c>
      <c r="I839" s="140">
        <v>2</v>
      </c>
      <c r="J839" s="145">
        <f>สกลนคร!F152</f>
        <v>421986.43</v>
      </c>
      <c r="K839" s="144">
        <f>สกลนคร!AH152</f>
        <v>500856.04</v>
      </c>
      <c r="L839" s="145">
        <f>สกลนคร!AI152</f>
        <v>2175620.8899999997</v>
      </c>
      <c r="M839" s="145">
        <f>สกลนคร!AJ152</f>
        <v>1694696.76</v>
      </c>
      <c r="N839" s="141"/>
      <c r="O839" s="141"/>
      <c r="P839" s="141"/>
      <c r="Q839" s="133">
        <f t="shared" ref="Q839:Q902" si="99">L839-M839</f>
        <v>480924.12999999966</v>
      </c>
      <c r="R839" s="134">
        <f t="shared" ref="R839:R902" si="100">L839/H839</f>
        <v>1288.1118354055652</v>
      </c>
    </row>
    <row r="840" spans="1:18" x14ac:dyDescent="0.35">
      <c r="A840" s="140">
        <v>19</v>
      </c>
      <c r="B840" s="141" t="s">
        <v>61</v>
      </c>
      <c r="C840" s="141" t="s">
        <v>508</v>
      </c>
      <c r="D840" s="141" t="s">
        <v>154</v>
      </c>
      <c r="E840" s="141" t="s">
        <v>509</v>
      </c>
      <c r="F840" s="141" t="s">
        <v>180</v>
      </c>
      <c r="G840" s="141" t="s">
        <v>1233</v>
      </c>
      <c r="H840" s="142">
        <v>4089</v>
      </c>
      <c r="I840" s="140">
        <v>3</v>
      </c>
      <c r="J840" s="145">
        <f>สกลนคร!F153</f>
        <v>471971.23</v>
      </c>
      <c r="K840" s="144">
        <f>สกลนคร!AH153</f>
        <v>577884.03</v>
      </c>
      <c r="L840" s="145">
        <f>สกลนคร!AI153</f>
        <v>3388198.85</v>
      </c>
      <c r="M840" s="145">
        <f>สกลนคร!AJ153</f>
        <v>2958835.42</v>
      </c>
      <c r="N840" s="141"/>
      <c r="O840" s="141"/>
      <c r="P840" s="141"/>
      <c r="Q840" s="133">
        <f t="shared" si="99"/>
        <v>429363.43000000017</v>
      </c>
      <c r="R840" s="134">
        <f t="shared" si="100"/>
        <v>828.61307165566154</v>
      </c>
    </row>
    <row r="841" spans="1:18" x14ac:dyDescent="0.35">
      <c r="A841" s="140">
        <v>20</v>
      </c>
      <c r="B841" s="141" t="s">
        <v>61</v>
      </c>
      <c r="C841" s="141" t="s">
        <v>508</v>
      </c>
      <c r="D841" s="141" t="s">
        <v>154</v>
      </c>
      <c r="E841" s="141" t="s">
        <v>509</v>
      </c>
      <c r="F841" s="141" t="s">
        <v>180</v>
      </c>
      <c r="G841" s="141" t="s">
        <v>1234</v>
      </c>
      <c r="H841" s="142">
        <v>5940</v>
      </c>
      <c r="I841" s="140">
        <v>4</v>
      </c>
      <c r="J841" s="145">
        <f>สกลนคร!F154</f>
        <v>1065520.8899999999</v>
      </c>
      <c r="K841" s="144">
        <f>สกลนคร!AH154</f>
        <v>1151564.3499999999</v>
      </c>
      <c r="L841" s="145">
        <f>สกลนคร!AI154</f>
        <v>2961854.56</v>
      </c>
      <c r="M841" s="145">
        <f>สกลนคร!AJ154</f>
        <v>2417055.84</v>
      </c>
      <c r="N841" s="141"/>
      <c r="O841" s="141"/>
      <c r="P841" s="141"/>
      <c r="Q841" s="133">
        <f t="shared" si="99"/>
        <v>544798.7200000002</v>
      </c>
      <c r="R841" s="134">
        <f t="shared" si="100"/>
        <v>498.62871380471381</v>
      </c>
    </row>
    <row r="842" spans="1:18" x14ac:dyDescent="0.35">
      <c r="A842" s="140">
        <v>21</v>
      </c>
      <c r="B842" s="141" t="s">
        <v>61</v>
      </c>
      <c r="C842" s="141" t="s">
        <v>508</v>
      </c>
      <c r="D842" s="141" t="s">
        <v>154</v>
      </c>
      <c r="E842" s="141" t="s">
        <v>509</v>
      </c>
      <c r="F842" s="141" t="s">
        <v>180</v>
      </c>
      <c r="G842" s="141" t="s">
        <v>1235</v>
      </c>
      <c r="H842" s="142">
        <v>3290</v>
      </c>
      <c r="I842" s="140">
        <v>3</v>
      </c>
      <c r="J842" s="145">
        <f>สกลนคร!F155</f>
        <v>614316.65</v>
      </c>
      <c r="K842" s="144">
        <f>สกลนคร!AH155</f>
        <v>746419.05</v>
      </c>
      <c r="L842" s="145">
        <f>สกลนคร!AI155</f>
        <v>2362166.0300000003</v>
      </c>
      <c r="M842" s="145">
        <f>สกลนคร!AJ155</f>
        <v>2227927.8199999998</v>
      </c>
      <c r="N842" s="141"/>
      <c r="O842" s="141"/>
      <c r="P842" s="141"/>
      <c r="Q842" s="133">
        <f t="shared" si="99"/>
        <v>134238.21000000043</v>
      </c>
      <c r="R842" s="134">
        <f t="shared" si="100"/>
        <v>717.98359574468088</v>
      </c>
    </row>
    <row r="843" spans="1:18" s="152" customFormat="1" x14ac:dyDescent="0.35">
      <c r="A843" s="146">
        <v>12</v>
      </c>
      <c r="B843" s="147" t="s">
        <v>61</v>
      </c>
      <c r="C843" s="147"/>
      <c r="D843" s="147"/>
      <c r="E843" s="147" t="s">
        <v>77</v>
      </c>
      <c r="F843" s="147"/>
      <c r="G843" s="147" t="s">
        <v>511</v>
      </c>
      <c r="H843" s="153">
        <f>SUM(H822:H842)</f>
        <v>88131</v>
      </c>
      <c r="I843" s="146"/>
      <c r="J843" s="149">
        <f>SUM(J822:J842)</f>
        <v>13437064.140000001</v>
      </c>
      <c r="K843" s="149">
        <f t="shared" ref="K843:M843" si="101">SUM(K822:K842)</f>
        <v>15756179.16</v>
      </c>
      <c r="L843" s="149">
        <f t="shared" si="101"/>
        <v>56646632.180000007</v>
      </c>
      <c r="M843" s="149">
        <f t="shared" si="101"/>
        <v>45951070.360000007</v>
      </c>
      <c r="N843" s="147">
        <v>20</v>
      </c>
      <c r="O843" s="147">
        <v>20</v>
      </c>
      <c r="P843" s="147">
        <f>N843-O843</f>
        <v>0</v>
      </c>
      <c r="Q843" s="150">
        <f t="shared" si="99"/>
        <v>10695561.82</v>
      </c>
      <c r="R843" s="151">
        <f>L843/H843</f>
        <v>642.75490099964838</v>
      </c>
    </row>
    <row r="844" spans="1:18" x14ac:dyDescent="0.35">
      <c r="A844" s="140">
        <v>1</v>
      </c>
      <c r="B844" s="141" t="s">
        <v>61</v>
      </c>
      <c r="C844" s="141" t="s">
        <v>512</v>
      </c>
      <c r="D844" s="141" t="s">
        <v>142</v>
      </c>
      <c r="E844" s="141" t="s">
        <v>513</v>
      </c>
      <c r="F844" s="141" t="s">
        <v>210</v>
      </c>
      <c r="G844" s="141" t="s">
        <v>514</v>
      </c>
      <c r="H844" s="142"/>
      <c r="I844" s="140"/>
      <c r="J844" s="143"/>
      <c r="K844" s="144"/>
      <c r="L844" s="145"/>
      <c r="M844" s="145"/>
      <c r="N844" s="141"/>
      <c r="O844" s="141"/>
      <c r="P844" s="141"/>
    </row>
    <row r="845" spans="1:18" x14ac:dyDescent="0.35">
      <c r="A845" s="140">
        <v>2</v>
      </c>
      <c r="B845" s="141" t="s">
        <v>61</v>
      </c>
      <c r="C845" s="141" t="s">
        <v>512</v>
      </c>
      <c r="D845" s="141" t="s">
        <v>142</v>
      </c>
      <c r="E845" s="141" t="s">
        <v>513</v>
      </c>
      <c r="F845" s="141" t="s">
        <v>180</v>
      </c>
      <c r="G845" s="141" t="s">
        <v>1236</v>
      </c>
      <c r="H845" s="142">
        <v>3875</v>
      </c>
      <c r="I845" s="140">
        <v>3</v>
      </c>
      <c r="J845" s="145">
        <f>สกลนคร!F156</f>
        <v>724687.75</v>
      </c>
      <c r="K845" s="144">
        <f>สกลนคร!AH156</f>
        <v>772431.53</v>
      </c>
      <c r="L845" s="145">
        <f>สกลนคร!AI156</f>
        <v>2699681.83</v>
      </c>
      <c r="M845" s="145">
        <f>สกลนคร!AJ156</f>
        <v>2240269.98</v>
      </c>
      <c r="N845" s="141"/>
      <c r="O845" s="141"/>
      <c r="P845" s="141"/>
      <c r="Q845" s="133">
        <f t="shared" si="99"/>
        <v>459411.85000000009</v>
      </c>
      <c r="R845" s="134">
        <f t="shared" si="100"/>
        <v>696.69208516129038</v>
      </c>
    </row>
    <row r="846" spans="1:18" x14ac:dyDescent="0.35">
      <c r="A846" s="140">
        <v>3</v>
      </c>
      <c r="B846" s="141" t="s">
        <v>61</v>
      </c>
      <c r="C846" s="141" t="s">
        <v>512</v>
      </c>
      <c r="D846" s="141" t="s">
        <v>142</v>
      </c>
      <c r="E846" s="141" t="s">
        <v>513</v>
      </c>
      <c r="F846" s="141" t="s">
        <v>180</v>
      </c>
      <c r="G846" s="141" t="s">
        <v>1237</v>
      </c>
      <c r="H846" s="142">
        <v>4209</v>
      </c>
      <c r="I846" s="140">
        <v>3</v>
      </c>
      <c r="J846" s="145">
        <f>สกลนคร!F157</f>
        <v>524590.42000000004</v>
      </c>
      <c r="K846" s="144">
        <f>สกลนคร!AH157</f>
        <v>545783.47000000009</v>
      </c>
      <c r="L846" s="145">
        <f>สกลนคร!AI157</f>
        <v>1423970.1</v>
      </c>
      <c r="M846" s="145">
        <f>สกลนคร!AJ157</f>
        <v>1096883.8400000001</v>
      </c>
      <c r="N846" s="141"/>
      <c r="O846" s="141"/>
      <c r="P846" s="141"/>
      <c r="Q846" s="133">
        <f t="shared" si="99"/>
        <v>327086.26</v>
      </c>
      <c r="R846" s="134">
        <f t="shared" si="100"/>
        <v>338.31553813257307</v>
      </c>
    </row>
    <row r="847" spans="1:18" x14ac:dyDescent="0.35">
      <c r="A847" s="140">
        <v>4</v>
      </c>
      <c r="B847" s="141" t="s">
        <v>61</v>
      </c>
      <c r="C847" s="141" t="s">
        <v>512</v>
      </c>
      <c r="D847" s="141" t="s">
        <v>142</v>
      </c>
      <c r="E847" s="141" t="s">
        <v>513</v>
      </c>
      <c r="F847" s="141" t="s">
        <v>180</v>
      </c>
      <c r="G847" s="141" t="s">
        <v>1238</v>
      </c>
      <c r="H847" s="142">
        <v>5209</v>
      </c>
      <c r="I847" s="140">
        <v>4</v>
      </c>
      <c r="J847" s="145">
        <f>สกลนคร!F158</f>
        <v>984298.08</v>
      </c>
      <c r="K847" s="144">
        <f>สกลนคร!AH158</f>
        <v>1052850.8999999999</v>
      </c>
      <c r="L847" s="145">
        <f>สกลนคร!AI158</f>
        <v>2209290.42</v>
      </c>
      <c r="M847" s="145">
        <f>สกลนคร!AJ158</f>
        <v>1783982.91</v>
      </c>
      <c r="N847" s="141"/>
      <c r="O847" s="141"/>
      <c r="P847" s="141"/>
      <c r="Q847" s="133">
        <f t="shared" si="99"/>
        <v>425307.51</v>
      </c>
      <c r="R847" s="134">
        <f t="shared" si="100"/>
        <v>424.12947206757536</v>
      </c>
    </row>
    <row r="848" spans="1:18" x14ac:dyDescent="0.35">
      <c r="A848" s="140">
        <v>5</v>
      </c>
      <c r="B848" s="141" t="s">
        <v>61</v>
      </c>
      <c r="C848" s="141" t="s">
        <v>512</v>
      </c>
      <c r="D848" s="141" t="s">
        <v>142</v>
      </c>
      <c r="E848" s="141" t="s">
        <v>513</v>
      </c>
      <c r="F848" s="141" t="s">
        <v>180</v>
      </c>
      <c r="G848" s="141" t="s">
        <v>1239</v>
      </c>
      <c r="H848" s="142">
        <v>5460</v>
      </c>
      <c r="I848" s="140">
        <v>4</v>
      </c>
      <c r="J848" s="145">
        <f>สกลนคร!F159</f>
        <v>958364.84</v>
      </c>
      <c r="K848" s="144">
        <f>สกลนคร!AH159</f>
        <v>1006442.1599999999</v>
      </c>
      <c r="L848" s="145">
        <f>สกลนคร!AI159</f>
        <v>2039348.7</v>
      </c>
      <c r="M848" s="145">
        <f>สกลนคร!AJ159</f>
        <v>1427815.03</v>
      </c>
      <c r="N848" s="141"/>
      <c r="O848" s="141"/>
      <c r="P848" s="141"/>
      <c r="Q848" s="133">
        <f t="shared" si="99"/>
        <v>611533.66999999993</v>
      </c>
      <c r="R848" s="134">
        <f t="shared" si="100"/>
        <v>373.50708791208791</v>
      </c>
    </row>
    <row r="849" spans="1:18" s="152" customFormat="1" x14ac:dyDescent="0.35">
      <c r="A849" s="146">
        <v>13</v>
      </c>
      <c r="B849" s="147" t="s">
        <v>61</v>
      </c>
      <c r="C849" s="147"/>
      <c r="D849" s="147"/>
      <c r="E849" s="147" t="s">
        <v>77</v>
      </c>
      <c r="F849" s="147"/>
      <c r="G849" s="147" t="s">
        <v>515</v>
      </c>
      <c r="H849" s="153">
        <f>SUM(H845:H848)</f>
        <v>18753</v>
      </c>
      <c r="I849" s="146"/>
      <c r="J849" s="149">
        <f>SUM(J844:J848)</f>
        <v>3191941.09</v>
      </c>
      <c r="K849" s="149">
        <f t="shared" ref="K849:M849" si="102">SUM(K844:K848)</f>
        <v>3377508.0599999996</v>
      </c>
      <c r="L849" s="149">
        <f t="shared" si="102"/>
        <v>8372291.0499999998</v>
      </c>
      <c r="M849" s="149">
        <f t="shared" si="102"/>
        <v>6548951.7600000007</v>
      </c>
      <c r="N849" s="147">
        <v>4</v>
      </c>
      <c r="O849" s="147">
        <v>4</v>
      </c>
      <c r="P849" s="147">
        <f>N849-O849</f>
        <v>0</v>
      </c>
      <c r="Q849" s="150">
        <f t="shared" si="99"/>
        <v>1823339.2899999991</v>
      </c>
      <c r="R849" s="151">
        <f>L849/H849</f>
        <v>446.45075721217938</v>
      </c>
    </row>
    <row r="850" spans="1:18" x14ac:dyDescent="0.35">
      <c r="A850" s="140">
        <v>1</v>
      </c>
      <c r="B850" s="141" t="s">
        <v>61</v>
      </c>
      <c r="C850" s="141" t="s">
        <v>516</v>
      </c>
      <c r="D850" s="141" t="s">
        <v>145</v>
      </c>
      <c r="E850" s="141" t="s">
        <v>517</v>
      </c>
      <c r="F850" s="141" t="s">
        <v>210</v>
      </c>
      <c r="G850" s="141" t="s">
        <v>518</v>
      </c>
      <c r="H850" s="142"/>
      <c r="I850" s="140"/>
      <c r="J850" s="143"/>
      <c r="K850" s="144"/>
      <c r="L850" s="145"/>
      <c r="M850" s="145"/>
      <c r="N850" s="141"/>
      <c r="O850" s="141"/>
      <c r="P850" s="141"/>
    </row>
    <row r="851" spans="1:18" x14ac:dyDescent="0.35">
      <c r="A851" s="140">
        <v>2</v>
      </c>
      <c r="B851" s="141" t="s">
        <v>61</v>
      </c>
      <c r="C851" s="141" t="s">
        <v>516</v>
      </c>
      <c r="D851" s="141" t="s">
        <v>145</v>
      </c>
      <c r="E851" s="141" t="s">
        <v>517</v>
      </c>
      <c r="F851" s="141" t="s">
        <v>180</v>
      </c>
      <c r="G851" s="141" t="s">
        <v>1240</v>
      </c>
      <c r="H851" s="142">
        <v>2090</v>
      </c>
      <c r="I851" s="140">
        <v>2</v>
      </c>
      <c r="J851" s="145">
        <f>สกลนคร!F160</f>
        <v>504818.23</v>
      </c>
      <c r="K851" s="144">
        <f>สกลนคร!AH160</f>
        <v>438098.03</v>
      </c>
      <c r="L851" s="145">
        <f>สกลนคร!AI160</f>
        <v>2739332.34</v>
      </c>
      <c r="M851" s="145">
        <f>สกลนคร!AJ160</f>
        <v>2171465.1999999997</v>
      </c>
      <c r="N851" s="141"/>
      <c r="O851" s="141"/>
      <c r="P851" s="141"/>
      <c r="Q851" s="133">
        <f t="shared" si="99"/>
        <v>567867.14000000013</v>
      </c>
      <c r="R851" s="134">
        <f t="shared" si="100"/>
        <v>1310.6853301435406</v>
      </c>
    </row>
    <row r="852" spans="1:18" x14ac:dyDescent="0.35">
      <c r="A852" s="140">
        <v>3</v>
      </c>
      <c r="B852" s="141" t="s">
        <v>61</v>
      </c>
      <c r="C852" s="141" t="s">
        <v>516</v>
      </c>
      <c r="D852" s="141" t="s">
        <v>145</v>
      </c>
      <c r="E852" s="141" t="s">
        <v>517</v>
      </c>
      <c r="F852" s="141" t="s">
        <v>180</v>
      </c>
      <c r="G852" s="141" t="s">
        <v>1241</v>
      </c>
      <c r="H852" s="142">
        <v>3852</v>
      </c>
      <c r="I852" s="140">
        <v>3</v>
      </c>
      <c r="J852" s="145">
        <f>สกลนคร!F161</f>
        <v>510148.37</v>
      </c>
      <c r="K852" s="144">
        <f>สกลนคร!AH161</f>
        <v>547010.17999999993</v>
      </c>
      <c r="L852" s="145">
        <f>สกลนคร!AI161</f>
        <v>4246880.1500000004</v>
      </c>
      <c r="M852" s="145">
        <f>สกลนคร!AJ161</f>
        <v>3028215.1999999997</v>
      </c>
      <c r="N852" s="141"/>
      <c r="O852" s="141"/>
      <c r="P852" s="141"/>
      <c r="Q852" s="133">
        <f t="shared" si="99"/>
        <v>1218664.9500000007</v>
      </c>
      <c r="R852" s="134">
        <f t="shared" si="100"/>
        <v>1102.5130192107997</v>
      </c>
    </row>
    <row r="853" spans="1:18" x14ac:dyDescent="0.35">
      <c r="A853" s="140">
        <v>4</v>
      </c>
      <c r="B853" s="141" t="s">
        <v>61</v>
      </c>
      <c r="C853" s="141" t="s">
        <v>516</v>
      </c>
      <c r="D853" s="141" t="s">
        <v>145</v>
      </c>
      <c r="E853" s="141" t="s">
        <v>517</v>
      </c>
      <c r="F853" s="141" t="s">
        <v>180</v>
      </c>
      <c r="G853" s="141" t="s">
        <v>1242</v>
      </c>
      <c r="H853" s="142">
        <v>4000</v>
      </c>
      <c r="I853" s="140">
        <v>3</v>
      </c>
      <c r="J853" s="145">
        <f>สกลนคร!F162</f>
        <v>562786.51</v>
      </c>
      <c r="K853" s="144">
        <f>สกลนคร!AH162</f>
        <v>581278.13</v>
      </c>
      <c r="L853" s="145">
        <f>สกลนคร!AI162</f>
        <v>3614684.54</v>
      </c>
      <c r="M853" s="145">
        <f>สกลนคร!AJ162</f>
        <v>2191895.0099999998</v>
      </c>
      <c r="N853" s="141"/>
      <c r="O853" s="141"/>
      <c r="P853" s="141"/>
      <c r="Q853" s="133">
        <f t="shared" si="99"/>
        <v>1422789.5300000003</v>
      </c>
      <c r="R853" s="134">
        <f t="shared" si="100"/>
        <v>903.67113500000005</v>
      </c>
    </row>
    <row r="854" spans="1:18" x14ac:dyDescent="0.35">
      <c r="A854" s="140">
        <v>5</v>
      </c>
      <c r="B854" s="141" t="s">
        <v>61</v>
      </c>
      <c r="C854" s="141" t="s">
        <v>516</v>
      </c>
      <c r="D854" s="141" t="s">
        <v>145</v>
      </c>
      <c r="E854" s="141" t="s">
        <v>517</v>
      </c>
      <c r="F854" s="141" t="s">
        <v>180</v>
      </c>
      <c r="G854" s="141" t="s">
        <v>1243</v>
      </c>
      <c r="H854" s="142">
        <v>5502</v>
      </c>
      <c r="I854" s="140">
        <v>4</v>
      </c>
      <c r="J854" s="145">
        <f>สกลนคร!F163</f>
        <v>913413.34</v>
      </c>
      <c r="K854" s="144">
        <f>สกลนคร!AH163</f>
        <v>951493.23</v>
      </c>
      <c r="L854" s="145">
        <f>สกลนคร!AI163</f>
        <v>2918890.9400000004</v>
      </c>
      <c r="M854" s="145">
        <f>สกลนคร!AJ163</f>
        <v>2574039.6</v>
      </c>
      <c r="N854" s="141"/>
      <c r="O854" s="141"/>
      <c r="P854" s="141"/>
      <c r="Q854" s="133">
        <f t="shared" si="99"/>
        <v>344851.34000000032</v>
      </c>
      <c r="R854" s="134">
        <f t="shared" si="100"/>
        <v>530.51452926208663</v>
      </c>
    </row>
    <row r="855" spans="1:18" s="152" customFormat="1" x14ac:dyDescent="0.35">
      <c r="A855" s="146">
        <v>14</v>
      </c>
      <c r="B855" s="147" t="s">
        <v>61</v>
      </c>
      <c r="C855" s="147"/>
      <c r="D855" s="147"/>
      <c r="E855" s="147" t="s">
        <v>77</v>
      </c>
      <c r="F855" s="147"/>
      <c r="G855" s="147" t="s">
        <v>519</v>
      </c>
      <c r="H855" s="153">
        <f>SUM(H851:H854)</f>
        <v>15444</v>
      </c>
      <c r="I855" s="146"/>
      <c r="J855" s="149">
        <f>SUM(J850:J854)</f>
        <v>2491166.4499999997</v>
      </c>
      <c r="K855" s="149">
        <f t="shared" ref="K855:M855" si="103">SUM(K850:K854)</f>
        <v>2517879.5699999998</v>
      </c>
      <c r="L855" s="149">
        <f t="shared" si="103"/>
        <v>13519787.970000003</v>
      </c>
      <c r="M855" s="149">
        <f t="shared" si="103"/>
        <v>9965615.0099999998</v>
      </c>
      <c r="N855" s="147">
        <v>4</v>
      </c>
      <c r="O855" s="147">
        <v>4</v>
      </c>
      <c r="P855" s="147">
        <f>N855-O855</f>
        <v>0</v>
      </c>
      <c r="Q855" s="150">
        <f t="shared" si="99"/>
        <v>3554172.9600000028</v>
      </c>
      <c r="R855" s="151">
        <f>L855/H855</f>
        <v>875.40714646464664</v>
      </c>
    </row>
    <row r="856" spans="1:18" x14ac:dyDescent="0.35">
      <c r="A856" s="140">
        <v>1</v>
      </c>
      <c r="B856" s="141" t="s">
        <v>61</v>
      </c>
      <c r="C856" s="141" t="s">
        <v>520</v>
      </c>
      <c r="D856" s="141" t="s">
        <v>148</v>
      </c>
      <c r="E856" s="141" t="s">
        <v>521</v>
      </c>
      <c r="F856" s="141" t="s">
        <v>210</v>
      </c>
      <c r="G856" s="141" t="s">
        <v>522</v>
      </c>
      <c r="H856" s="142"/>
      <c r="I856" s="140"/>
      <c r="J856" s="143"/>
      <c r="K856" s="144"/>
      <c r="L856" s="145"/>
      <c r="M856" s="145"/>
      <c r="N856" s="141"/>
      <c r="O856" s="141"/>
      <c r="P856" s="141"/>
    </row>
    <row r="857" spans="1:18" x14ac:dyDescent="0.35">
      <c r="A857" s="140">
        <v>2</v>
      </c>
      <c r="B857" s="141" t="s">
        <v>61</v>
      </c>
      <c r="C857" s="141" t="s">
        <v>520</v>
      </c>
      <c r="D857" s="141" t="s">
        <v>148</v>
      </c>
      <c r="E857" s="141" t="s">
        <v>521</v>
      </c>
      <c r="F857" s="141" t="s">
        <v>180</v>
      </c>
      <c r="G857" s="141" t="s">
        <v>1244</v>
      </c>
      <c r="H857" s="142">
        <v>2505</v>
      </c>
      <c r="I857" s="140">
        <v>2</v>
      </c>
      <c r="J857" s="145">
        <f>สกลนคร!F164</f>
        <v>1336935.69</v>
      </c>
      <c r="K857" s="144">
        <f>สกลนคร!AH164</f>
        <v>1373722.6099999999</v>
      </c>
      <c r="L857" s="145">
        <f>สกลนคร!AI164</f>
        <v>1940931.1300000001</v>
      </c>
      <c r="M857" s="145">
        <f>สกลนคร!AJ164</f>
        <v>1520463.23</v>
      </c>
      <c r="N857" s="141"/>
      <c r="O857" s="141"/>
      <c r="P857" s="141"/>
      <c r="Q857" s="133">
        <f t="shared" si="99"/>
        <v>420467.90000000014</v>
      </c>
      <c r="R857" s="134">
        <f t="shared" si="100"/>
        <v>774.82280638722557</v>
      </c>
    </row>
    <row r="858" spans="1:18" x14ac:dyDescent="0.35">
      <c r="A858" s="140">
        <v>3</v>
      </c>
      <c r="B858" s="141" t="s">
        <v>61</v>
      </c>
      <c r="C858" s="141" t="s">
        <v>520</v>
      </c>
      <c r="D858" s="141" t="s">
        <v>148</v>
      </c>
      <c r="E858" s="141" t="s">
        <v>521</v>
      </c>
      <c r="F858" s="141" t="s">
        <v>180</v>
      </c>
      <c r="G858" s="141" t="s">
        <v>1245</v>
      </c>
      <c r="H858" s="142">
        <v>3733</v>
      </c>
      <c r="I858" s="140">
        <v>3</v>
      </c>
      <c r="J858" s="145">
        <f>สกลนคร!F165</f>
        <v>1084860.8999999999</v>
      </c>
      <c r="K858" s="144">
        <f>สกลนคร!AH165</f>
        <v>1101987.46</v>
      </c>
      <c r="L858" s="145">
        <f>สกลนคร!AI165</f>
        <v>2210225.1</v>
      </c>
      <c r="M858" s="145">
        <f>สกลนคร!AJ165</f>
        <v>1939960.3</v>
      </c>
      <c r="N858" s="141"/>
      <c r="O858" s="141"/>
      <c r="P858" s="141"/>
      <c r="Q858" s="133">
        <f t="shared" si="99"/>
        <v>270264.80000000005</v>
      </c>
      <c r="R858" s="134">
        <f t="shared" si="100"/>
        <v>592.07744441467992</v>
      </c>
    </row>
    <row r="859" spans="1:18" x14ac:dyDescent="0.35">
      <c r="A859" s="140">
        <v>4</v>
      </c>
      <c r="B859" s="141" t="s">
        <v>61</v>
      </c>
      <c r="C859" s="141" t="s">
        <v>520</v>
      </c>
      <c r="D859" s="141" t="s">
        <v>148</v>
      </c>
      <c r="E859" s="141" t="s">
        <v>521</v>
      </c>
      <c r="F859" s="141" t="s">
        <v>180</v>
      </c>
      <c r="G859" s="141" t="s">
        <v>1246</v>
      </c>
      <c r="H859" s="142">
        <v>5221</v>
      </c>
      <c r="I859" s="140">
        <v>4</v>
      </c>
      <c r="J859" s="145">
        <f>สกลนคร!F166</f>
        <v>648195.71</v>
      </c>
      <c r="K859" s="144">
        <f>สกลนคร!AH166</f>
        <v>687339.14999999991</v>
      </c>
      <c r="L859" s="145">
        <f>สกลนคร!AI166</f>
        <v>2472575.92</v>
      </c>
      <c r="M859" s="145">
        <f>สกลนคร!AJ166</f>
        <v>2360311.4500000002</v>
      </c>
      <c r="N859" s="141"/>
      <c r="O859" s="141"/>
      <c r="P859" s="141"/>
      <c r="Q859" s="133">
        <f t="shared" si="99"/>
        <v>112264.46999999974</v>
      </c>
      <c r="R859" s="134">
        <f t="shared" si="100"/>
        <v>473.5828232139437</v>
      </c>
    </row>
    <row r="860" spans="1:18" x14ac:dyDescent="0.35">
      <c r="A860" s="140">
        <v>5</v>
      </c>
      <c r="B860" s="141" t="s">
        <v>61</v>
      </c>
      <c r="C860" s="141" t="s">
        <v>520</v>
      </c>
      <c r="D860" s="141" t="s">
        <v>148</v>
      </c>
      <c r="E860" s="141" t="s">
        <v>521</v>
      </c>
      <c r="F860" s="141" t="s">
        <v>180</v>
      </c>
      <c r="G860" s="141" t="s">
        <v>1247</v>
      </c>
      <c r="H860" s="142">
        <v>2747</v>
      </c>
      <c r="I860" s="140">
        <v>2</v>
      </c>
      <c r="J860" s="145">
        <f>สกลนคร!F167</f>
        <v>725065.48</v>
      </c>
      <c r="K860" s="144">
        <f>สกลนคร!AH167</f>
        <v>736588.19</v>
      </c>
      <c r="L860" s="145">
        <f>สกลนคร!AI167</f>
        <v>2465948.15</v>
      </c>
      <c r="M860" s="145">
        <f>สกลนคร!AJ167</f>
        <v>2237042.04</v>
      </c>
      <c r="N860" s="141"/>
      <c r="O860" s="141"/>
      <c r="P860" s="141"/>
      <c r="Q860" s="133">
        <f t="shared" si="99"/>
        <v>228906.10999999987</v>
      </c>
      <c r="R860" s="134">
        <f t="shared" si="100"/>
        <v>897.68771386967603</v>
      </c>
    </row>
    <row r="861" spans="1:18" x14ac:dyDescent="0.35">
      <c r="A861" s="140">
        <v>6</v>
      </c>
      <c r="B861" s="141" t="s">
        <v>61</v>
      </c>
      <c r="C861" s="141" t="s">
        <v>520</v>
      </c>
      <c r="D861" s="141" t="s">
        <v>148</v>
      </c>
      <c r="E861" s="141" t="s">
        <v>521</v>
      </c>
      <c r="F861" s="141" t="s">
        <v>180</v>
      </c>
      <c r="G861" s="141" t="s">
        <v>1248</v>
      </c>
      <c r="H861" s="142">
        <v>3860</v>
      </c>
      <c r="I861" s="140">
        <v>3</v>
      </c>
      <c r="J861" s="145">
        <f>สกลนคร!F168</f>
        <v>492234.99</v>
      </c>
      <c r="K861" s="144">
        <f>สกลนคร!AH168</f>
        <v>553286.42999999993</v>
      </c>
      <c r="L861" s="145">
        <f>สกลนคร!AI168</f>
        <v>3218839.79</v>
      </c>
      <c r="M861" s="145">
        <f>สกลนคร!AJ168</f>
        <v>2796507.08</v>
      </c>
      <c r="N861" s="141"/>
      <c r="O861" s="141"/>
      <c r="P861" s="141"/>
      <c r="Q861" s="133">
        <f t="shared" si="99"/>
        <v>422332.70999999996</v>
      </c>
      <c r="R861" s="134">
        <f t="shared" si="100"/>
        <v>833.8963186528498</v>
      </c>
    </row>
    <row r="862" spans="1:18" s="152" customFormat="1" x14ac:dyDescent="0.35">
      <c r="A862" s="146">
        <v>15</v>
      </c>
      <c r="B862" s="147" t="s">
        <v>61</v>
      </c>
      <c r="C862" s="147"/>
      <c r="D862" s="147"/>
      <c r="E862" s="147" t="s">
        <v>77</v>
      </c>
      <c r="F862" s="147"/>
      <c r="G862" s="147" t="s">
        <v>523</v>
      </c>
      <c r="H862" s="153">
        <f>SUM(H857:H861)</f>
        <v>18066</v>
      </c>
      <c r="I862" s="146"/>
      <c r="J862" s="149">
        <f>SUM(J856:J861)</f>
        <v>4287292.7699999996</v>
      </c>
      <c r="K862" s="184">
        <f>SUM(K856:K861)</f>
        <v>4452923.84</v>
      </c>
      <c r="L862" s="149">
        <f t="shared" ref="L862:M862" si="104">SUM(L856:L861)</f>
        <v>12308520.09</v>
      </c>
      <c r="M862" s="149">
        <f t="shared" si="104"/>
        <v>10854284.100000001</v>
      </c>
      <c r="N862" s="147">
        <v>5</v>
      </c>
      <c r="O862" s="147">
        <v>5</v>
      </c>
      <c r="P862" s="147">
        <f>N862-O862</f>
        <v>0</v>
      </c>
      <c r="Q862" s="150">
        <f t="shared" si="99"/>
        <v>1454235.9899999984</v>
      </c>
      <c r="R862" s="151">
        <f>L862/H862</f>
        <v>681.30854035204254</v>
      </c>
    </row>
    <row r="863" spans="1:18" x14ac:dyDescent="0.35">
      <c r="A863" s="140">
        <v>1</v>
      </c>
      <c r="B863" s="141" t="s">
        <v>61</v>
      </c>
      <c r="C863" s="141" t="s">
        <v>524</v>
      </c>
      <c r="D863" s="141" t="s">
        <v>150</v>
      </c>
      <c r="E863" s="141" t="s">
        <v>525</v>
      </c>
      <c r="F863" s="141" t="s">
        <v>210</v>
      </c>
      <c r="G863" s="141" t="s">
        <v>526</v>
      </c>
      <c r="H863" s="142"/>
      <c r="I863" s="140"/>
      <c r="J863" s="143"/>
      <c r="K863" s="144"/>
      <c r="L863" s="145"/>
      <c r="M863" s="145"/>
      <c r="N863" s="141"/>
      <c r="O863" s="141"/>
      <c r="P863" s="141"/>
    </row>
    <row r="864" spans="1:18" x14ac:dyDescent="0.35">
      <c r="A864" s="140">
        <v>2</v>
      </c>
      <c r="B864" s="141" t="s">
        <v>61</v>
      </c>
      <c r="C864" s="141" t="s">
        <v>524</v>
      </c>
      <c r="D864" s="141" t="s">
        <v>150</v>
      </c>
      <c r="E864" s="141" t="s">
        <v>525</v>
      </c>
      <c r="F864" s="141" t="s">
        <v>180</v>
      </c>
      <c r="G864" s="141" t="s">
        <v>1249</v>
      </c>
      <c r="H864" s="142">
        <v>992</v>
      </c>
      <c r="I864" s="140">
        <v>1</v>
      </c>
      <c r="J864" s="145">
        <f>สกลนคร!F169</f>
        <v>650585.79</v>
      </c>
      <c r="K864" s="144">
        <f>สกลนคร!AH169</f>
        <v>722744.11</v>
      </c>
      <c r="L864" s="145">
        <f>สกลนคร!AI169</f>
        <v>1452815.9300000002</v>
      </c>
      <c r="M864" s="145">
        <f>สกลนคร!AJ169</f>
        <v>1240194.54</v>
      </c>
      <c r="N864" s="141"/>
      <c r="O864" s="141"/>
      <c r="P864" s="141"/>
      <c r="Q864" s="133">
        <f t="shared" si="99"/>
        <v>212621.39000000013</v>
      </c>
      <c r="R864" s="134">
        <f t="shared" si="100"/>
        <v>1464.5321875000002</v>
      </c>
    </row>
    <row r="865" spans="1:18" x14ac:dyDescent="0.35">
      <c r="A865" s="140">
        <v>3</v>
      </c>
      <c r="B865" s="141" t="s">
        <v>61</v>
      </c>
      <c r="C865" s="141" t="s">
        <v>524</v>
      </c>
      <c r="D865" s="141" t="s">
        <v>150</v>
      </c>
      <c r="E865" s="141" t="s">
        <v>525</v>
      </c>
      <c r="F865" s="141" t="s">
        <v>180</v>
      </c>
      <c r="G865" s="141" t="s">
        <v>1250</v>
      </c>
      <c r="H865" s="142">
        <v>5690</v>
      </c>
      <c r="I865" s="140">
        <v>4</v>
      </c>
      <c r="J865" s="145">
        <f>สกลนคร!F170</f>
        <v>912870.40000000002</v>
      </c>
      <c r="K865" s="144">
        <f>สกลนคร!AH170</f>
        <v>838723.7</v>
      </c>
      <c r="L865" s="145">
        <f>สกลนคร!AI170</f>
        <v>2802186.25</v>
      </c>
      <c r="M865" s="145">
        <f>สกลนคร!AJ170</f>
        <v>2173483.34</v>
      </c>
      <c r="N865" s="141"/>
      <c r="O865" s="141"/>
      <c r="P865" s="141"/>
      <c r="Q865" s="133">
        <f t="shared" si="99"/>
        <v>628702.91000000015</v>
      </c>
      <c r="R865" s="134">
        <f t="shared" si="100"/>
        <v>492.4756151142355</v>
      </c>
    </row>
    <row r="866" spans="1:18" x14ac:dyDescent="0.35">
      <c r="A866" s="140">
        <v>4</v>
      </c>
      <c r="B866" s="141" t="s">
        <v>61</v>
      </c>
      <c r="C866" s="141" t="s">
        <v>524</v>
      </c>
      <c r="D866" s="141" t="s">
        <v>150</v>
      </c>
      <c r="E866" s="141" t="s">
        <v>525</v>
      </c>
      <c r="F866" s="141" t="s">
        <v>180</v>
      </c>
      <c r="G866" s="141" t="s">
        <v>1251</v>
      </c>
      <c r="H866" s="142">
        <v>3265</v>
      </c>
      <c r="I866" s="140">
        <v>3</v>
      </c>
      <c r="J866" s="145">
        <f>สกลนคร!F171</f>
        <v>627619.18999999994</v>
      </c>
      <c r="K866" s="144">
        <f>สกลนคร!AH171</f>
        <v>731229.6399999999</v>
      </c>
      <c r="L866" s="145">
        <f>สกลนคร!AI171</f>
        <v>2648662.2000000002</v>
      </c>
      <c r="M866" s="145">
        <f>สกลนคร!AJ171</f>
        <v>2276702.66</v>
      </c>
      <c r="N866" s="141"/>
      <c r="O866" s="141"/>
      <c r="P866" s="141"/>
      <c r="Q866" s="133">
        <f t="shared" si="99"/>
        <v>371959.54000000004</v>
      </c>
      <c r="R866" s="134">
        <f t="shared" si="100"/>
        <v>811.22885145482394</v>
      </c>
    </row>
    <row r="867" spans="1:18" x14ac:dyDescent="0.35">
      <c r="A867" s="140">
        <v>5</v>
      </c>
      <c r="B867" s="141" t="s">
        <v>61</v>
      </c>
      <c r="C867" s="141" t="s">
        <v>524</v>
      </c>
      <c r="D867" s="141" t="s">
        <v>150</v>
      </c>
      <c r="E867" s="141" t="s">
        <v>525</v>
      </c>
      <c r="F867" s="141" t="s">
        <v>180</v>
      </c>
      <c r="G867" s="141" t="s">
        <v>1252</v>
      </c>
      <c r="H867" s="142">
        <v>5131</v>
      </c>
      <c r="I867" s="140">
        <v>4</v>
      </c>
      <c r="J867" s="145">
        <f>สกลนคร!F172</f>
        <v>699736.56</v>
      </c>
      <c r="K867" s="144">
        <f>สกลนคร!AH172</f>
        <v>555897</v>
      </c>
      <c r="L867" s="145">
        <f>สกลนคร!AI172</f>
        <v>2642114.98</v>
      </c>
      <c r="M867" s="145">
        <f>สกลนคร!AJ172</f>
        <v>2457068.5099999998</v>
      </c>
      <c r="N867" s="141"/>
      <c r="O867" s="141"/>
      <c r="P867" s="141"/>
      <c r="Q867" s="133">
        <f t="shared" si="99"/>
        <v>185046.4700000002</v>
      </c>
      <c r="R867" s="134">
        <f t="shared" si="100"/>
        <v>514.93178327811347</v>
      </c>
    </row>
    <row r="868" spans="1:18" x14ac:dyDescent="0.35">
      <c r="A868" s="140">
        <v>6</v>
      </c>
      <c r="B868" s="141" t="s">
        <v>61</v>
      </c>
      <c r="C868" s="141" t="s">
        <v>524</v>
      </c>
      <c r="D868" s="141" t="s">
        <v>150</v>
      </c>
      <c r="E868" s="141" t="s">
        <v>525</v>
      </c>
      <c r="F868" s="141" t="s">
        <v>180</v>
      </c>
      <c r="G868" s="141" t="s">
        <v>1253</v>
      </c>
      <c r="H868" s="142">
        <v>3470</v>
      </c>
      <c r="I868" s="140">
        <v>3</v>
      </c>
      <c r="J868" s="145">
        <f>สกลนคร!F173</f>
        <v>1136724.8700000001</v>
      </c>
      <c r="K868" s="144">
        <f>สกลนคร!AH173</f>
        <v>1145422.76</v>
      </c>
      <c r="L868" s="145">
        <f>สกลนคร!AI173</f>
        <v>2662400.5700000003</v>
      </c>
      <c r="M868" s="145">
        <f>สกลนคร!AJ173</f>
        <v>2441200.98</v>
      </c>
      <c r="N868" s="141"/>
      <c r="O868" s="141"/>
      <c r="P868" s="141"/>
      <c r="Q868" s="133">
        <f t="shared" si="99"/>
        <v>221199.59000000032</v>
      </c>
      <c r="R868" s="134">
        <f t="shared" si="100"/>
        <v>767.26241210374644</v>
      </c>
    </row>
    <row r="869" spans="1:18" x14ac:dyDescent="0.35">
      <c r="A869" s="140">
        <v>7</v>
      </c>
      <c r="B869" s="141" t="s">
        <v>61</v>
      </c>
      <c r="C869" s="141" t="s">
        <v>524</v>
      </c>
      <c r="D869" s="141" t="s">
        <v>150</v>
      </c>
      <c r="E869" s="141" t="s">
        <v>525</v>
      </c>
      <c r="F869" s="141" t="s">
        <v>180</v>
      </c>
      <c r="G869" s="141" t="s">
        <v>1254</v>
      </c>
      <c r="H869" s="142">
        <v>6314</v>
      </c>
      <c r="I869" s="140">
        <v>5</v>
      </c>
      <c r="J869" s="145">
        <f>สกลนคร!F174</f>
        <v>709493.39</v>
      </c>
      <c r="K869" s="144">
        <f>สกลนคร!AH174</f>
        <v>759507.85</v>
      </c>
      <c r="L869" s="145">
        <f>สกลนคร!AI174</f>
        <v>2867801.6100000003</v>
      </c>
      <c r="M869" s="145">
        <f>สกลนคร!AJ174</f>
        <v>2297941.9899999998</v>
      </c>
      <c r="N869" s="141"/>
      <c r="O869" s="141"/>
      <c r="P869" s="141"/>
      <c r="Q869" s="133">
        <f t="shared" si="99"/>
        <v>569859.62000000058</v>
      </c>
      <c r="R869" s="134">
        <f t="shared" si="100"/>
        <v>454.19727747861901</v>
      </c>
    </row>
    <row r="870" spans="1:18" s="152" customFormat="1" x14ac:dyDescent="0.35">
      <c r="A870" s="146">
        <v>16</v>
      </c>
      <c r="B870" s="147" t="s">
        <v>61</v>
      </c>
      <c r="C870" s="147"/>
      <c r="D870" s="147"/>
      <c r="E870" s="147" t="s">
        <v>77</v>
      </c>
      <c r="F870" s="147"/>
      <c r="G870" s="147" t="s">
        <v>527</v>
      </c>
      <c r="H870" s="153">
        <f>SUM(H864:H869)</f>
        <v>24862</v>
      </c>
      <c r="I870" s="146"/>
      <c r="J870" s="149">
        <f>SUM(J863:J869)</f>
        <v>4737030.2</v>
      </c>
      <c r="K870" s="149">
        <f t="shared" ref="K870:M870" si="105">SUM(K863:K869)</f>
        <v>4753525.0599999996</v>
      </c>
      <c r="L870" s="149">
        <f t="shared" si="105"/>
        <v>15075981.539999999</v>
      </c>
      <c r="M870" s="149">
        <f t="shared" si="105"/>
        <v>12886592.02</v>
      </c>
      <c r="N870" s="147">
        <v>6</v>
      </c>
      <c r="O870" s="147">
        <v>6</v>
      </c>
      <c r="P870" s="147">
        <f>N870-O870</f>
        <v>0</v>
      </c>
      <c r="Q870" s="150">
        <f t="shared" si="99"/>
        <v>2189389.5199999996</v>
      </c>
      <c r="R870" s="151">
        <f>L870/H870</f>
        <v>606.38651516370362</v>
      </c>
    </row>
    <row r="871" spans="1:18" x14ac:dyDescent="0.35">
      <c r="A871" s="140">
        <v>1</v>
      </c>
      <c r="B871" s="141" t="s">
        <v>61</v>
      </c>
      <c r="C871" s="141" t="s">
        <v>528</v>
      </c>
      <c r="D871" s="141" t="s">
        <v>152</v>
      </c>
      <c r="E871" s="141" t="s">
        <v>529</v>
      </c>
      <c r="F871" s="141" t="s">
        <v>210</v>
      </c>
      <c r="G871" s="141" t="s">
        <v>530</v>
      </c>
      <c r="H871" s="142"/>
      <c r="I871" s="140"/>
      <c r="J871" s="143"/>
      <c r="K871" s="144"/>
      <c r="L871" s="145"/>
      <c r="M871" s="145"/>
      <c r="N871" s="141"/>
      <c r="O871" s="141"/>
      <c r="P871" s="141"/>
    </row>
    <row r="872" spans="1:18" x14ac:dyDescent="0.35">
      <c r="A872" s="140">
        <v>2</v>
      </c>
      <c r="B872" s="141" t="s">
        <v>61</v>
      </c>
      <c r="C872" s="141" t="s">
        <v>528</v>
      </c>
      <c r="D872" s="141" t="s">
        <v>152</v>
      </c>
      <c r="E872" s="141" t="s">
        <v>529</v>
      </c>
      <c r="F872" s="141" t="s">
        <v>180</v>
      </c>
      <c r="G872" s="141" t="s">
        <v>1255</v>
      </c>
      <c r="H872" s="142">
        <v>4818</v>
      </c>
      <c r="I872" s="140">
        <v>4</v>
      </c>
      <c r="J872" s="145">
        <f>สกลนคร!F175</f>
        <v>431465.89</v>
      </c>
      <c r="K872" s="144">
        <f>สกลนคร!AH175</f>
        <v>471682.81000000006</v>
      </c>
      <c r="L872" s="145">
        <f>สกลนคร!AI175</f>
        <v>2050063.72</v>
      </c>
      <c r="M872" s="145">
        <f>สกลนคร!AJ175</f>
        <v>2156017.41</v>
      </c>
      <c r="N872" s="141"/>
      <c r="O872" s="141"/>
      <c r="P872" s="141"/>
      <c r="Q872" s="133">
        <f t="shared" si="99"/>
        <v>-105953.69000000018</v>
      </c>
      <c r="R872" s="134">
        <f t="shared" si="100"/>
        <v>425.50097965960981</v>
      </c>
    </row>
    <row r="873" spans="1:18" x14ac:dyDescent="0.35">
      <c r="A873" s="140">
        <v>3</v>
      </c>
      <c r="B873" s="141" t="s">
        <v>61</v>
      </c>
      <c r="C873" s="141" t="s">
        <v>528</v>
      </c>
      <c r="D873" s="141" t="s">
        <v>152</v>
      </c>
      <c r="E873" s="141" t="s">
        <v>529</v>
      </c>
      <c r="F873" s="141" t="s">
        <v>180</v>
      </c>
      <c r="G873" s="141" t="s">
        <v>1256</v>
      </c>
      <c r="H873" s="142">
        <v>3493</v>
      </c>
      <c r="I873" s="140">
        <v>3</v>
      </c>
      <c r="J873" s="145">
        <f>สกลนคร!F176</f>
        <v>607228.97</v>
      </c>
      <c r="K873" s="144">
        <f>สกลนคร!AH176</f>
        <v>622953.88</v>
      </c>
      <c r="L873" s="145">
        <f>สกลนคร!AI176</f>
        <v>2446238.0300000003</v>
      </c>
      <c r="M873" s="145">
        <f>สกลนคร!AJ176</f>
        <v>2481965.88</v>
      </c>
      <c r="N873" s="141"/>
      <c r="O873" s="141"/>
      <c r="P873" s="141"/>
      <c r="Q873" s="133">
        <f t="shared" si="99"/>
        <v>-35727.849999999627</v>
      </c>
      <c r="R873" s="134">
        <f t="shared" si="100"/>
        <v>700.32580303464078</v>
      </c>
    </row>
    <row r="874" spans="1:18" x14ac:dyDescent="0.35">
      <c r="A874" s="140">
        <v>4</v>
      </c>
      <c r="B874" s="141" t="s">
        <v>61</v>
      </c>
      <c r="C874" s="141" t="s">
        <v>528</v>
      </c>
      <c r="D874" s="141" t="s">
        <v>152</v>
      </c>
      <c r="E874" s="141" t="s">
        <v>529</v>
      </c>
      <c r="F874" s="141" t="s">
        <v>180</v>
      </c>
      <c r="G874" s="141" t="s">
        <v>1257</v>
      </c>
      <c r="H874" s="142">
        <v>2171</v>
      </c>
      <c r="I874" s="140">
        <v>2</v>
      </c>
      <c r="J874" s="145">
        <f>สกลนคร!F177</f>
        <v>495535.76</v>
      </c>
      <c r="K874" s="144">
        <f>สกลนคร!AH177</f>
        <v>508638.49</v>
      </c>
      <c r="L874" s="145">
        <f>สกลนคร!AI177</f>
        <v>1669398.42</v>
      </c>
      <c r="M874" s="145">
        <f>สกลนคร!AJ177</f>
        <v>1621404.36</v>
      </c>
      <c r="N874" s="141"/>
      <c r="O874" s="141"/>
      <c r="P874" s="141"/>
      <c r="Q874" s="133">
        <f t="shared" si="99"/>
        <v>47994.059999999823</v>
      </c>
      <c r="R874" s="134">
        <f t="shared" si="100"/>
        <v>768.95367111929988</v>
      </c>
    </row>
    <row r="875" spans="1:18" x14ac:dyDescent="0.35">
      <c r="A875" s="140">
        <v>5</v>
      </c>
      <c r="B875" s="141" t="s">
        <v>61</v>
      </c>
      <c r="C875" s="141" t="s">
        <v>528</v>
      </c>
      <c r="D875" s="141" t="s">
        <v>152</v>
      </c>
      <c r="E875" s="141" t="s">
        <v>529</v>
      </c>
      <c r="F875" s="141" t="s">
        <v>180</v>
      </c>
      <c r="G875" s="141" t="s">
        <v>1258</v>
      </c>
      <c r="H875" s="142">
        <v>4974</v>
      </c>
      <c r="I875" s="140">
        <v>4</v>
      </c>
      <c r="J875" s="145">
        <f>สกลนคร!F178</f>
        <v>643114.73</v>
      </c>
      <c r="K875" s="144">
        <f>สกลนคร!AH178</f>
        <v>702943.35</v>
      </c>
      <c r="L875" s="145">
        <f>สกลนคร!AI178</f>
        <v>2018343.1900000002</v>
      </c>
      <c r="M875" s="145">
        <f>สกลนคร!AJ178</f>
        <v>1898568.13</v>
      </c>
      <c r="N875" s="141"/>
      <c r="O875" s="141"/>
      <c r="P875" s="141"/>
      <c r="Q875" s="133">
        <f t="shared" si="99"/>
        <v>119775.06000000029</v>
      </c>
      <c r="R875" s="134">
        <f t="shared" si="100"/>
        <v>405.77868717330119</v>
      </c>
    </row>
    <row r="876" spans="1:18" x14ac:dyDescent="0.35">
      <c r="A876" s="140">
        <v>6</v>
      </c>
      <c r="B876" s="141" t="s">
        <v>61</v>
      </c>
      <c r="C876" s="141" t="s">
        <v>528</v>
      </c>
      <c r="D876" s="141" t="s">
        <v>152</v>
      </c>
      <c r="E876" s="141" t="s">
        <v>529</v>
      </c>
      <c r="F876" s="141" t="s">
        <v>180</v>
      </c>
      <c r="G876" s="141" t="s">
        <v>1259</v>
      </c>
      <c r="H876" s="142">
        <v>2190</v>
      </c>
      <c r="I876" s="140">
        <v>2</v>
      </c>
      <c r="J876" s="145">
        <f>สกลนคร!F179</f>
        <v>768448.84</v>
      </c>
      <c r="K876" s="144">
        <f>สกลนคร!AH179</f>
        <v>777769.29999999993</v>
      </c>
      <c r="L876" s="145">
        <f>สกลนคร!AI179</f>
        <v>1562251.8399999999</v>
      </c>
      <c r="M876" s="145">
        <f>สกลนคร!AJ179</f>
        <v>1610457.15</v>
      </c>
      <c r="N876" s="141"/>
      <c r="O876" s="141"/>
      <c r="P876" s="141"/>
      <c r="Q876" s="133">
        <f t="shared" si="99"/>
        <v>-48205.310000000056</v>
      </c>
      <c r="R876" s="134">
        <f t="shared" si="100"/>
        <v>713.35700456620998</v>
      </c>
    </row>
    <row r="877" spans="1:18" x14ac:dyDescent="0.35">
      <c r="A877" s="140">
        <v>7</v>
      </c>
      <c r="B877" s="141" t="s">
        <v>61</v>
      </c>
      <c r="C877" s="141" t="s">
        <v>528</v>
      </c>
      <c r="D877" s="141" t="s">
        <v>152</v>
      </c>
      <c r="E877" s="141" t="s">
        <v>529</v>
      </c>
      <c r="F877" s="141" t="s">
        <v>180</v>
      </c>
      <c r="G877" s="141" t="s">
        <v>1260</v>
      </c>
      <c r="H877" s="142">
        <v>3183</v>
      </c>
      <c r="I877" s="140">
        <v>3</v>
      </c>
      <c r="J877" s="145">
        <f>สกลนคร!F180</f>
        <v>499986.84</v>
      </c>
      <c r="K877" s="144">
        <f>สกลนคร!AH180</f>
        <v>511551.71</v>
      </c>
      <c r="L877" s="145">
        <f>สกลนคร!AI180</f>
        <v>1642241.03</v>
      </c>
      <c r="M877" s="145">
        <f>สกลนคร!AJ180</f>
        <v>1469475.1800000002</v>
      </c>
      <c r="N877" s="141"/>
      <c r="O877" s="141"/>
      <c r="P877" s="141"/>
      <c r="Q877" s="133">
        <f t="shared" si="99"/>
        <v>172765.84999999986</v>
      </c>
      <c r="R877" s="134">
        <f t="shared" si="100"/>
        <v>515.941259817782</v>
      </c>
    </row>
    <row r="878" spans="1:18" x14ac:dyDescent="0.35">
      <c r="A878" s="140">
        <v>8</v>
      </c>
      <c r="B878" s="141" t="s">
        <v>61</v>
      </c>
      <c r="C878" s="141" t="s">
        <v>528</v>
      </c>
      <c r="D878" s="141" t="s">
        <v>152</v>
      </c>
      <c r="E878" s="141" t="s">
        <v>529</v>
      </c>
      <c r="F878" s="141" t="s">
        <v>180</v>
      </c>
      <c r="G878" s="141" t="s">
        <v>1261</v>
      </c>
      <c r="H878" s="142">
        <v>3642</v>
      </c>
      <c r="I878" s="140">
        <v>3</v>
      </c>
      <c r="J878" s="145">
        <f>สกลนคร!F181</f>
        <v>328903.11</v>
      </c>
      <c r="K878" s="144">
        <f>สกลนคร!AH181</f>
        <v>436199.08</v>
      </c>
      <c r="L878" s="145">
        <f>สกลนคร!AI181</f>
        <v>1848504.62</v>
      </c>
      <c r="M878" s="145">
        <f>สกลนคร!AJ181</f>
        <v>1637217.18</v>
      </c>
      <c r="N878" s="141"/>
      <c r="O878" s="141"/>
      <c r="P878" s="141"/>
      <c r="Q878" s="133">
        <f t="shared" si="99"/>
        <v>211287.44000000018</v>
      </c>
      <c r="R878" s="134">
        <f t="shared" si="100"/>
        <v>507.5520647995607</v>
      </c>
    </row>
    <row r="879" spans="1:18" s="152" customFormat="1" x14ac:dyDescent="0.35">
      <c r="A879" s="146">
        <v>17</v>
      </c>
      <c r="B879" s="147" t="s">
        <v>61</v>
      </c>
      <c r="C879" s="147"/>
      <c r="D879" s="147"/>
      <c r="E879" s="147" t="s">
        <v>77</v>
      </c>
      <c r="F879" s="147"/>
      <c r="G879" s="147" t="s">
        <v>531</v>
      </c>
      <c r="H879" s="153">
        <f>SUM(H872:H878)</f>
        <v>24471</v>
      </c>
      <c r="I879" s="146"/>
      <c r="J879" s="149">
        <f>SUM(J871:J878)</f>
        <v>3774684.1399999997</v>
      </c>
      <c r="K879" s="149">
        <f t="shared" ref="K879:M879" si="106">SUM(K871:K878)</f>
        <v>4031738.6199999996</v>
      </c>
      <c r="L879" s="149">
        <f t="shared" si="106"/>
        <v>13237040.849999998</v>
      </c>
      <c r="M879" s="149">
        <f t="shared" si="106"/>
        <v>12875105.289999999</v>
      </c>
      <c r="N879" s="147">
        <v>7</v>
      </c>
      <c r="O879" s="147">
        <v>7</v>
      </c>
      <c r="P879" s="147">
        <f>N879-O879</f>
        <v>0</v>
      </c>
      <c r="Q879" s="150">
        <f t="shared" si="99"/>
        <v>361935.55999999866</v>
      </c>
      <c r="R879" s="151">
        <f>L879/H879</f>
        <v>540.92766335662611</v>
      </c>
    </row>
    <row r="880" spans="1:18" x14ac:dyDescent="0.35">
      <c r="A880" s="140">
        <v>1</v>
      </c>
      <c r="B880" s="141" t="s">
        <v>61</v>
      </c>
      <c r="C880" s="141" t="s">
        <v>532</v>
      </c>
      <c r="D880" s="141" t="s">
        <v>533</v>
      </c>
      <c r="E880" s="141" t="s">
        <v>534</v>
      </c>
      <c r="F880" s="141" t="s">
        <v>210</v>
      </c>
      <c r="G880" s="141" t="s">
        <v>535</v>
      </c>
      <c r="H880" s="142"/>
      <c r="I880" s="140"/>
      <c r="J880" s="143"/>
      <c r="K880" s="144"/>
      <c r="L880" s="145"/>
      <c r="M880" s="145"/>
      <c r="N880" s="141"/>
      <c r="O880" s="141"/>
      <c r="P880" s="141"/>
    </row>
    <row r="881" spans="1:18" x14ac:dyDescent="0.35">
      <c r="A881" s="140">
        <v>2</v>
      </c>
      <c r="B881" s="141" t="s">
        <v>61</v>
      </c>
      <c r="C881" s="141" t="s">
        <v>532</v>
      </c>
      <c r="D881" s="141" t="s">
        <v>533</v>
      </c>
      <c r="E881" s="141" t="s">
        <v>534</v>
      </c>
      <c r="F881" s="141" t="s">
        <v>180</v>
      </c>
      <c r="G881" s="141" t="s">
        <v>1262</v>
      </c>
      <c r="H881" s="142">
        <v>3093</v>
      </c>
      <c r="I881" s="140">
        <v>3</v>
      </c>
      <c r="J881" s="145">
        <f>สกลนคร!F182</f>
        <v>487063.69</v>
      </c>
      <c r="K881" s="144">
        <f>สกลนคร!AH182</f>
        <v>528065.59</v>
      </c>
      <c r="L881" s="145">
        <f>สกลนคร!AI182</f>
        <v>1205486.3599999999</v>
      </c>
      <c r="M881" s="145">
        <f>สกลนคร!AJ182</f>
        <v>1025836.55</v>
      </c>
      <c r="N881" s="141"/>
      <c r="O881" s="141"/>
      <c r="P881" s="141"/>
      <c r="Q881" s="133">
        <f t="shared" si="99"/>
        <v>179649.80999999982</v>
      </c>
      <c r="R881" s="134">
        <f t="shared" si="100"/>
        <v>389.74664080181049</v>
      </c>
    </row>
    <row r="882" spans="1:18" x14ac:dyDescent="0.35">
      <c r="A882" s="140">
        <v>3</v>
      </c>
      <c r="B882" s="141" t="s">
        <v>61</v>
      </c>
      <c r="C882" s="141" t="s">
        <v>532</v>
      </c>
      <c r="D882" s="141" t="s">
        <v>533</v>
      </c>
      <c r="E882" s="141" t="s">
        <v>534</v>
      </c>
      <c r="F882" s="141" t="s">
        <v>180</v>
      </c>
      <c r="G882" s="141" t="s">
        <v>1263</v>
      </c>
      <c r="H882" s="142">
        <v>2775</v>
      </c>
      <c r="I882" s="140">
        <v>2</v>
      </c>
      <c r="J882" s="145">
        <f>สกลนคร!F183</f>
        <v>248290.9</v>
      </c>
      <c r="K882" s="144">
        <f>สกลนคร!AH183</f>
        <v>280730.51</v>
      </c>
      <c r="L882" s="145">
        <f>สกลนคร!AI183</f>
        <v>2107676.92</v>
      </c>
      <c r="M882" s="145">
        <f>สกลนคร!AJ183</f>
        <v>1868236.82</v>
      </c>
      <c r="N882" s="141"/>
      <c r="O882" s="141"/>
      <c r="P882" s="141"/>
      <c r="Q882" s="133">
        <f t="shared" si="99"/>
        <v>239440.09999999986</v>
      </c>
      <c r="R882" s="134">
        <f t="shared" si="100"/>
        <v>759.52321441441438</v>
      </c>
    </row>
    <row r="883" spans="1:18" x14ac:dyDescent="0.35">
      <c r="A883" s="140">
        <v>4</v>
      </c>
      <c r="B883" s="141" t="s">
        <v>61</v>
      </c>
      <c r="C883" s="141" t="s">
        <v>532</v>
      </c>
      <c r="D883" s="141" t="s">
        <v>533</v>
      </c>
      <c r="E883" s="141" t="s">
        <v>534</v>
      </c>
      <c r="F883" s="141" t="s">
        <v>180</v>
      </c>
      <c r="G883" s="141" t="s">
        <v>1264</v>
      </c>
      <c r="H883" s="142">
        <v>2224</v>
      </c>
      <c r="I883" s="140">
        <v>2</v>
      </c>
      <c r="J883" s="145">
        <f>สกลนคร!F184</f>
        <v>551334.16</v>
      </c>
      <c r="K883" s="144">
        <f>สกลนคร!AH184</f>
        <v>583600.12</v>
      </c>
      <c r="L883" s="145">
        <f>สกลนคร!AI184</f>
        <v>1446242.5</v>
      </c>
      <c r="M883" s="145">
        <f>สกลนคร!AJ184</f>
        <v>1262544.07</v>
      </c>
      <c r="N883" s="141"/>
      <c r="O883" s="141"/>
      <c r="P883" s="141"/>
      <c r="Q883" s="133">
        <f t="shared" si="99"/>
        <v>183698.42999999993</v>
      </c>
      <c r="R883" s="134">
        <f t="shared" si="100"/>
        <v>650.2888938848921</v>
      </c>
    </row>
    <row r="884" spans="1:18" x14ac:dyDescent="0.35">
      <c r="A884" s="140">
        <v>5</v>
      </c>
      <c r="B884" s="141" t="s">
        <v>61</v>
      </c>
      <c r="C884" s="141" t="s">
        <v>532</v>
      </c>
      <c r="D884" s="141" t="s">
        <v>533</v>
      </c>
      <c r="E884" s="141" t="s">
        <v>534</v>
      </c>
      <c r="F884" s="141" t="s">
        <v>180</v>
      </c>
      <c r="G884" s="141" t="s">
        <v>1265</v>
      </c>
      <c r="H884" s="142">
        <v>2037</v>
      </c>
      <c r="I884" s="140">
        <v>2</v>
      </c>
      <c r="J884" s="145">
        <f>สกลนคร!F185</f>
        <v>206586.08</v>
      </c>
      <c r="K884" s="144">
        <f>สกลนคร!AH185</f>
        <v>220026.84999999998</v>
      </c>
      <c r="L884" s="145">
        <f>สกลนคร!AI185</f>
        <v>1262540.25</v>
      </c>
      <c r="M884" s="145">
        <f>สกลนคร!AJ185</f>
        <v>1317657.1300000001</v>
      </c>
      <c r="N884" s="141"/>
      <c r="O884" s="141"/>
      <c r="P884" s="141"/>
      <c r="Q884" s="133">
        <f t="shared" si="99"/>
        <v>-55116.880000000121</v>
      </c>
      <c r="R884" s="134">
        <f t="shared" si="100"/>
        <v>619.80375552282771</v>
      </c>
    </row>
    <row r="885" spans="1:18" x14ac:dyDescent="0.35">
      <c r="A885" s="140">
        <v>6</v>
      </c>
      <c r="B885" s="141" t="s">
        <v>61</v>
      </c>
      <c r="C885" s="141" t="s">
        <v>532</v>
      </c>
      <c r="D885" s="141" t="s">
        <v>533</v>
      </c>
      <c r="E885" s="141" t="s">
        <v>534</v>
      </c>
      <c r="F885" s="141" t="s">
        <v>180</v>
      </c>
      <c r="G885" s="141" t="s">
        <v>1266</v>
      </c>
      <c r="H885" s="142">
        <v>3571</v>
      </c>
      <c r="I885" s="140">
        <v>3</v>
      </c>
      <c r="J885" s="145">
        <f>สกลนคร!F186</f>
        <v>484251.11</v>
      </c>
      <c r="K885" s="144">
        <f>สกลนคร!AH186</f>
        <v>539820</v>
      </c>
      <c r="L885" s="145">
        <f>สกลนคร!AI186</f>
        <v>2208089.91</v>
      </c>
      <c r="M885" s="145">
        <f>สกลนคร!AJ186</f>
        <v>1998384.56</v>
      </c>
      <c r="N885" s="141"/>
      <c r="O885" s="141"/>
      <c r="P885" s="141"/>
      <c r="Q885" s="133">
        <f t="shared" si="99"/>
        <v>209705.35000000009</v>
      </c>
      <c r="R885" s="134">
        <f t="shared" si="100"/>
        <v>618.33937552506302</v>
      </c>
    </row>
    <row r="886" spans="1:18" x14ac:dyDescent="0.35">
      <c r="A886" s="140">
        <v>7</v>
      </c>
      <c r="B886" s="141" t="s">
        <v>61</v>
      </c>
      <c r="C886" s="141" t="s">
        <v>532</v>
      </c>
      <c r="D886" s="141" t="s">
        <v>533</v>
      </c>
      <c r="E886" s="141" t="s">
        <v>534</v>
      </c>
      <c r="F886" s="141" t="s">
        <v>180</v>
      </c>
      <c r="G886" s="141" t="s">
        <v>1267</v>
      </c>
      <c r="H886" s="142">
        <v>6793</v>
      </c>
      <c r="I886" s="140">
        <v>5</v>
      </c>
      <c r="J886" s="145">
        <f>สกลนคร!F187</f>
        <v>633169.15</v>
      </c>
      <c r="K886" s="144">
        <f>สกลนคร!AH187</f>
        <v>850213.16</v>
      </c>
      <c r="L886" s="145">
        <f>สกลนคร!AI187</f>
        <v>3111326.96</v>
      </c>
      <c r="M886" s="145">
        <f>สกลนคร!AJ187</f>
        <v>2778106.7600000002</v>
      </c>
      <c r="N886" s="141"/>
      <c r="O886" s="141"/>
      <c r="P886" s="141"/>
      <c r="Q886" s="133">
        <f t="shared" si="99"/>
        <v>333220.19999999972</v>
      </c>
      <c r="R886" s="134">
        <f t="shared" si="100"/>
        <v>458.01957308994554</v>
      </c>
    </row>
    <row r="887" spans="1:18" x14ac:dyDescent="0.35">
      <c r="A887" s="140">
        <v>8</v>
      </c>
      <c r="B887" s="141" t="s">
        <v>61</v>
      </c>
      <c r="C887" s="141" t="s">
        <v>532</v>
      </c>
      <c r="D887" s="141" t="s">
        <v>533</v>
      </c>
      <c r="E887" s="141" t="s">
        <v>534</v>
      </c>
      <c r="F887" s="141" t="s">
        <v>180</v>
      </c>
      <c r="G887" s="141" t="s">
        <v>1268</v>
      </c>
      <c r="H887" s="142">
        <v>1011</v>
      </c>
      <c r="I887" s="140">
        <v>1</v>
      </c>
      <c r="J887" s="145">
        <f>สกลนคร!F188</f>
        <v>165745.74</v>
      </c>
      <c r="K887" s="144">
        <f>สกลนคร!AH188</f>
        <v>238240.74</v>
      </c>
      <c r="L887" s="145">
        <f>สกลนคร!AI188</f>
        <v>1750812.55</v>
      </c>
      <c r="M887" s="145">
        <f>สกลนคร!AJ188</f>
        <v>1047624.12</v>
      </c>
      <c r="N887" s="141"/>
      <c r="O887" s="141"/>
      <c r="P887" s="141"/>
      <c r="Q887" s="133">
        <f t="shared" si="99"/>
        <v>703188.43</v>
      </c>
      <c r="R887" s="134">
        <f t="shared" si="100"/>
        <v>1731.7631552917903</v>
      </c>
    </row>
    <row r="888" spans="1:18" x14ac:dyDescent="0.35">
      <c r="A888" s="140">
        <v>9</v>
      </c>
      <c r="B888" s="141" t="s">
        <v>61</v>
      </c>
      <c r="C888" s="141" t="s">
        <v>532</v>
      </c>
      <c r="D888" s="141" t="s">
        <v>533</v>
      </c>
      <c r="E888" s="141" t="s">
        <v>534</v>
      </c>
      <c r="F888" s="141" t="s">
        <v>180</v>
      </c>
      <c r="G888" s="141" t="s">
        <v>1269</v>
      </c>
      <c r="H888" s="142">
        <v>3164</v>
      </c>
      <c r="I888" s="140">
        <v>3</v>
      </c>
      <c r="J888" s="145">
        <f>สกลนคร!F189</f>
        <v>516692.37</v>
      </c>
      <c r="K888" s="144">
        <f>สกลนคร!AH189</f>
        <v>471168.43</v>
      </c>
      <c r="L888" s="145">
        <f>สกลนคร!AI189</f>
        <v>2007582.62</v>
      </c>
      <c r="M888" s="145">
        <f>สกลนคร!AJ189</f>
        <v>1755208.7</v>
      </c>
      <c r="N888" s="141"/>
      <c r="O888" s="141"/>
      <c r="P888" s="141"/>
      <c r="Q888" s="133">
        <f t="shared" si="99"/>
        <v>252373.92000000016</v>
      </c>
      <c r="R888" s="134">
        <f t="shared" si="100"/>
        <v>634.50778128950697</v>
      </c>
    </row>
    <row r="889" spans="1:18" s="152" customFormat="1" x14ac:dyDescent="0.35">
      <c r="A889" s="146">
        <v>18</v>
      </c>
      <c r="B889" s="147" t="s">
        <v>61</v>
      </c>
      <c r="C889" s="147"/>
      <c r="D889" s="147"/>
      <c r="E889" s="147" t="s">
        <v>77</v>
      </c>
      <c r="F889" s="147"/>
      <c r="G889" s="147" t="s">
        <v>536</v>
      </c>
      <c r="H889" s="153">
        <f>SUM(H881:H888)</f>
        <v>24668</v>
      </c>
      <c r="I889" s="146"/>
      <c r="J889" s="149">
        <f>SUM(J880:J888)</f>
        <v>3293133.2</v>
      </c>
      <c r="K889" s="149">
        <f t="shared" ref="K889:M889" si="107">SUM(K880:K888)</f>
        <v>3711865.4</v>
      </c>
      <c r="L889" s="149">
        <f t="shared" si="107"/>
        <v>15099758.07</v>
      </c>
      <c r="M889" s="149">
        <f t="shared" si="107"/>
        <v>13053598.709999999</v>
      </c>
      <c r="N889" s="147">
        <v>8</v>
      </c>
      <c r="O889" s="147">
        <v>8</v>
      </c>
      <c r="P889" s="147">
        <f>N889-O889</f>
        <v>0</v>
      </c>
      <c r="Q889" s="150">
        <f t="shared" si="99"/>
        <v>2046159.3600000013</v>
      </c>
      <c r="R889" s="151">
        <f t="shared" si="100"/>
        <v>612.11926666126158</v>
      </c>
    </row>
    <row r="890" spans="1:18" s="152" customFormat="1" ht="21.75" thickBot="1" x14ac:dyDescent="0.4">
      <c r="A890" s="161"/>
      <c r="B890" s="162" t="s">
        <v>61</v>
      </c>
      <c r="C890" s="162" t="s">
        <v>61</v>
      </c>
      <c r="D890" s="162" t="s">
        <v>61</v>
      </c>
      <c r="E890" s="162" t="s">
        <v>61</v>
      </c>
      <c r="F890" s="162"/>
      <c r="G890" s="162" t="s">
        <v>537</v>
      </c>
      <c r="H890" s="163">
        <f>H711+H719+H726+H742+H751+H762+H768+H788+H796+H808+H821+H843+H849+H855+H862+H870+H879+H889</f>
        <v>667777</v>
      </c>
      <c r="I890" s="161"/>
      <c r="J890" s="164">
        <f>J711+J719+J726+J742+J751+J762+J768+J788+J796+J808+J821+J843+J849+J855+J862+J870+J879+J889</f>
        <v>89361741.300000027</v>
      </c>
      <c r="K890" s="165">
        <f>K711+K719+K726+K742+K751+K762+K768+K788+K796+K808+K821+K843+K849+K855+K862+K870+K879+K889</f>
        <v>100487707.94</v>
      </c>
      <c r="L890" s="164">
        <f t="shared" ref="L890:M890" si="108">L711+L719+L726+L742+L751+L762+L768+L788+L796+L808+L821+L843+L849+L855+L862+L870+L879+L889</f>
        <v>377932026.44000006</v>
      </c>
      <c r="M890" s="164">
        <f t="shared" si="108"/>
        <v>333339423.65000004</v>
      </c>
      <c r="N890" s="162">
        <f>N711+N719+N726+N742+N751+N762+N768+N788+N796+N808+N821+N843+N849+N855+N862+N870+N879+N889</f>
        <v>168</v>
      </c>
      <c r="O890" s="162">
        <f>O711+O719+O726+O742+O751+O762+O768+O788+O796+O808+O821+O843+O849+O855+O862+O870+O879+O889</f>
        <v>168</v>
      </c>
      <c r="P890" s="162">
        <f>N890-O890</f>
        <v>0</v>
      </c>
      <c r="Q890" s="150">
        <f t="shared" si="99"/>
        <v>44592602.790000021</v>
      </c>
      <c r="R890" s="151">
        <f t="shared" si="100"/>
        <v>565.95544087322571</v>
      </c>
    </row>
    <row r="891" spans="1:18" ht="22.5" thickTop="1" thickBot="1" x14ac:dyDescent="0.4">
      <c r="A891" s="166"/>
      <c r="B891" s="167"/>
      <c r="C891" s="167"/>
      <c r="D891" s="167"/>
      <c r="E891" s="311" t="s">
        <v>538</v>
      </c>
      <c r="F891" s="312"/>
      <c r="G891" s="313"/>
      <c r="H891" s="168"/>
      <c r="I891" s="166"/>
      <c r="J891" s="169">
        <f>J890/O890</f>
        <v>531915.12678571441</v>
      </c>
      <c r="K891" s="170">
        <f>K890/O890</f>
        <v>598141.11869047617</v>
      </c>
      <c r="L891" s="169">
        <f>L890/O890</f>
        <v>2249595.3954761908</v>
      </c>
      <c r="M891" s="169">
        <f>M890/O890</f>
        <v>1984163.2360119049</v>
      </c>
      <c r="N891" s="218"/>
      <c r="O891" s="218"/>
      <c r="P891" s="218"/>
      <c r="Q891" s="133">
        <f t="shared" si="99"/>
        <v>265432.15946428594</v>
      </c>
    </row>
    <row r="892" spans="1:18" ht="21.75" thickTop="1" x14ac:dyDescent="0.35">
      <c r="A892" s="171">
        <v>1</v>
      </c>
      <c r="B892" s="172" t="s">
        <v>58</v>
      </c>
      <c r="C892" s="172" t="s">
        <v>539</v>
      </c>
      <c r="D892" s="172" t="s">
        <v>540</v>
      </c>
      <c r="E892" s="172" t="s">
        <v>541</v>
      </c>
      <c r="F892" s="172" t="s">
        <v>177</v>
      </c>
      <c r="G892" s="172" t="s">
        <v>542</v>
      </c>
      <c r="H892" s="173"/>
      <c r="I892" s="171"/>
      <c r="J892" s="174"/>
      <c r="K892" s="175"/>
      <c r="L892" s="176"/>
      <c r="M892" s="176"/>
      <c r="N892" s="172"/>
      <c r="O892" s="172"/>
      <c r="P892" s="172"/>
    </row>
    <row r="893" spans="1:18" x14ac:dyDescent="0.35">
      <c r="A893" s="140">
        <v>2</v>
      </c>
      <c r="B893" s="141" t="s">
        <v>58</v>
      </c>
      <c r="C893" s="141" t="s">
        <v>539</v>
      </c>
      <c r="D893" s="141" t="s">
        <v>540</v>
      </c>
      <c r="E893" s="141" t="s">
        <v>541</v>
      </c>
      <c r="F893" s="141" t="s">
        <v>180</v>
      </c>
      <c r="G893" s="141" t="s">
        <v>1270</v>
      </c>
      <c r="H893" s="142">
        <v>3670</v>
      </c>
      <c r="I893" s="140">
        <v>3</v>
      </c>
      <c r="J893" s="143">
        <f>นครพนม!F4</f>
        <v>370753.1</v>
      </c>
      <c r="K893" s="144">
        <f>นครพนม!AN4</f>
        <v>477088.51999999996</v>
      </c>
      <c r="L893" s="145">
        <f>นครพนม!AO4</f>
        <v>1659070.29</v>
      </c>
      <c r="M893" s="145">
        <f>นครพนม!AP4</f>
        <v>1322435.1399999999</v>
      </c>
      <c r="N893" s="141"/>
      <c r="O893" s="141"/>
      <c r="P893" s="141"/>
      <c r="Q893" s="133">
        <f t="shared" si="99"/>
        <v>336635.15000000014</v>
      </c>
      <c r="R893" s="134">
        <f t="shared" si="100"/>
        <v>452.06274931880108</v>
      </c>
    </row>
    <row r="894" spans="1:18" x14ac:dyDescent="0.35">
      <c r="A894" s="140">
        <v>3</v>
      </c>
      <c r="B894" s="141" t="s">
        <v>58</v>
      </c>
      <c r="C894" s="141" t="s">
        <v>539</v>
      </c>
      <c r="D894" s="141" t="s">
        <v>540</v>
      </c>
      <c r="E894" s="141" t="s">
        <v>541</v>
      </c>
      <c r="F894" s="141" t="s">
        <v>180</v>
      </c>
      <c r="G894" s="141" t="s">
        <v>1271</v>
      </c>
      <c r="H894" s="142">
        <v>5165</v>
      </c>
      <c r="I894" s="140">
        <v>4</v>
      </c>
      <c r="J894" s="143">
        <f>นครพนม!F5</f>
        <v>411595.54</v>
      </c>
      <c r="K894" s="144">
        <f>นครพนม!AN5</f>
        <v>499616.92</v>
      </c>
      <c r="L894" s="145">
        <f>นครพนม!AO5</f>
        <v>3194479.4499999997</v>
      </c>
      <c r="M894" s="145">
        <f>นครพนม!AP5</f>
        <v>2773901.32</v>
      </c>
      <c r="N894" s="141"/>
      <c r="O894" s="141"/>
      <c r="P894" s="141"/>
      <c r="Q894" s="133">
        <f t="shared" si="99"/>
        <v>420578.12999999989</v>
      </c>
      <c r="R894" s="134">
        <f t="shared" si="100"/>
        <v>618.48585672797674</v>
      </c>
    </row>
    <row r="895" spans="1:18" x14ac:dyDescent="0.35">
      <c r="A895" s="140">
        <v>4</v>
      </c>
      <c r="B895" s="141" t="s">
        <v>58</v>
      </c>
      <c r="C895" s="141" t="s">
        <v>539</v>
      </c>
      <c r="D895" s="141" t="s">
        <v>540</v>
      </c>
      <c r="E895" s="141" t="s">
        <v>541</v>
      </c>
      <c r="F895" s="141" t="s">
        <v>180</v>
      </c>
      <c r="G895" s="141" t="s">
        <v>1272</v>
      </c>
      <c r="H895" s="142">
        <v>4663</v>
      </c>
      <c r="I895" s="140">
        <v>4</v>
      </c>
      <c r="J895" s="143">
        <f>นครพนม!F6</f>
        <v>604702.15</v>
      </c>
      <c r="K895" s="144">
        <f>นครพนม!AN6</f>
        <v>738500.29</v>
      </c>
      <c r="L895" s="145">
        <f>นครพนม!AO6</f>
        <v>2471011.09</v>
      </c>
      <c r="M895" s="145">
        <f>นครพนม!AP6</f>
        <v>2536916.21</v>
      </c>
      <c r="N895" s="141"/>
      <c r="O895" s="141"/>
      <c r="P895" s="141"/>
      <c r="Q895" s="133">
        <f t="shared" si="99"/>
        <v>-65905.120000000112</v>
      </c>
      <c r="R895" s="134">
        <f t="shared" si="100"/>
        <v>529.91874115376368</v>
      </c>
    </row>
    <row r="896" spans="1:18" x14ac:dyDescent="0.35">
      <c r="A896" s="140">
        <v>5</v>
      </c>
      <c r="B896" s="141" t="s">
        <v>58</v>
      </c>
      <c r="C896" s="141" t="s">
        <v>539</v>
      </c>
      <c r="D896" s="141" t="s">
        <v>540</v>
      </c>
      <c r="E896" s="141" t="s">
        <v>541</v>
      </c>
      <c r="F896" s="141" t="s">
        <v>180</v>
      </c>
      <c r="G896" s="141" t="s">
        <v>1273</v>
      </c>
      <c r="H896" s="142">
        <v>4364</v>
      </c>
      <c r="I896" s="140">
        <v>3</v>
      </c>
      <c r="J896" s="143">
        <f>นครพนม!F7</f>
        <v>203619.78</v>
      </c>
      <c r="K896" s="144">
        <f>นครพนม!AN7</f>
        <v>153963.15000000002</v>
      </c>
      <c r="L896" s="145">
        <f>นครพนม!AO7</f>
        <v>1921647.06</v>
      </c>
      <c r="M896" s="145">
        <f>นครพนม!AP7</f>
        <v>1986328.05</v>
      </c>
      <c r="N896" s="141"/>
      <c r="O896" s="141"/>
      <c r="P896" s="141"/>
      <c r="Q896" s="133">
        <f t="shared" si="99"/>
        <v>-64680.989999999991</v>
      </c>
      <c r="R896" s="134">
        <f t="shared" si="100"/>
        <v>440.34075618698444</v>
      </c>
    </row>
    <row r="897" spans="1:18" x14ac:dyDescent="0.35">
      <c r="A897" s="140">
        <v>6</v>
      </c>
      <c r="B897" s="141" t="s">
        <v>58</v>
      </c>
      <c r="C897" s="141" t="s">
        <v>539</v>
      </c>
      <c r="D897" s="141" t="s">
        <v>540</v>
      </c>
      <c r="E897" s="141" t="s">
        <v>541</v>
      </c>
      <c r="F897" s="141" t="s">
        <v>180</v>
      </c>
      <c r="G897" s="141" t="s">
        <v>1274</v>
      </c>
      <c r="H897" s="142">
        <v>4222</v>
      </c>
      <c r="I897" s="140">
        <v>3</v>
      </c>
      <c r="J897" s="143">
        <f>นครพนม!F8</f>
        <v>661052.1</v>
      </c>
      <c r="K897" s="144">
        <f>นครพนม!AN8</f>
        <v>669669.05999999994</v>
      </c>
      <c r="L897" s="145">
        <f>นครพนม!AO8</f>
        <v>1805596.8199999998</v>
      </c>
      <c r="M897" s="145">
        <f>นครพนม!AP8</f>
        <v>1671928.6500000001</v>
      </c>
      <c r="N897" s="141"/>
      <c r="O897" s="141"/>
      <c r="P897" s="141"/>
      <c r="Q897" s="133">
        <f t="shared" si="99"/>
        <v>133668.16999999969</v>
      </c>
      <c r="R897" s="134">
        <f t="shared" si="100"/>
        <v>427.66386072951207</v>
      </c>
    </row>
    <row r="898" spans="1:18" x14ac:dyDescent="0.35">
      <c r="A898" s="140">
        <v>7</v>
      </c>
      <c r="B898" s="141" t="s">
        <v>58</v>
      </c>
      <c r="C898" s="141" t="s">
        <v>539</v>
      </c>
      <c r="D898" s="141" t="s">
        <v>540</v>
      </c>
      <c r="E898" s="141" t="s">
        <v>541</v>
      </c>
      <c r="F898" s="141" t="s">
        <v>180</v>
      </c>
      <c r="G898" s="141" t="s">
        <v>1275</v>
      </c>
      <c r="H898" s="142">
        <v>3681</v>
      </c>
      <c r="I898" s="140">
        <v>3</v>
      </c>
      <c r="J898" s="143">
        <f>นครพนม!F9</f>
        <v>192197.82</v>
      </c>
      <c r="K898" s="144">
        <f>นครพนม!AN9</f>
        <v>311374.96000000002</v>
      </c>
      <c r="L898" s="145">
        <f>นครพนม!AO9</f>
        <v>1307373.04</v>
      </c>
      <c r="M898" s="145">
        <f>นครพนม!AP9</f>
        <v>1364270.3800000001</v>
      </c>
      <c r="N898" s="141"/>
      <c r="O898" s="141"/>
      <c r="P898" s="141"/>
      <c r="Q898" s="133">
        <f t="shared" si="99"/>
        <v>-56897.340000000084</v>
      </c>
      <c r="R898" s="134">
        <f t="shared" si="100"/>
        <v>355.16790002716652</v>
      </c>
    </row>
    <row r="899" spans="1:18" x14ac:dyDescent="0.35">
      <c r="A899" s="140">
        <v>8</v>
      </c>
      <c r="B899" s="141" t="s">
        <v>58</v>
      </c>
      <c r="C899" s="141" t="s">
        <v>539</v>
      </c>
      <c r="D899" s="141" t="s">
        <v>540</v>
      </c>
      <c r="E899" s="141" t="s">
        <v>541</v>
      </c>
      <c r="F899" s="141" t="s">
        <v>180</v>
      </c>
      <c r="G899" s="141" t="s">
        <v>1276</v>
      </c>
      <c r="H899" s="142">
        <v>2627</v>
      </c>
      <c r="I899" s="140">
        <v>2</v>
      </c>
      <c r="J899" s="143">
        <f>นครพนม!F10</f>
        <v>368023.25</v>
      </c>
      <c r="K899" s="144">
        <f>นครพนม!AN10</f>
        <v>811588.33000000007</v>
      </c>
      <c r="L899" s="145">
        <f>นครพนม!AO10</f>
        <v>2628979.0499999998</v>
      </c>
      <c r="M899" s="145">
        <f>นครพนม!AP10</f>
        <v>1535102.3299999998</v>
      </c>
      <c r="N899" s="141"/>
      <c r="O899" s="141"/>
      <c r="P899" s="141"/>
      <c r="Q899" s="133">
        <f t="shared" si="99"/>
        <v>1093876.72</v>
      </c>
      <c r="R899" s="134">
        <f t="shared" si="100"/>
        <v>1000.7533498287019</v>
      </c>
    </row>
    <row r="900" spans="1:18" x14ac:dyDescent="0.35">
      <c r="A900" s="140">
        <v>9</v>
      </c>
      <c r="B900" s="141" t="s">
        <v>58</v>
      </c>
      <c r="C900" s="141" t="s">
        <v>539</v>
      </c>
      <c r="D900" s="141" t="s">
        <v>540</v>
      </c>
      <c r="E900" s="141" t="s">
        <v>541</v>
      </c>
      <c r="F900" s="141" t="s">
        <v>180</v>
      </c>
      <c r="G900" s="141" t="s">
        <v>1277</v>
      </c>
      <c r="H900" s="142">
        <v>2345</v>
      </c>
      <c r="I900" s="140">
        <v>2</v>
      </c>
      <c r="J900" s="143">
        <f>นครพนม!F11</f>
        <v>265946.69</v>
      </c>
      <c r="K900" s="144">
        <f>นครพนม!AN11</f>
        <v>408968.35000000003</v>
      </c>
      <c r="L900" s="145">
        <f>นครพนม!AO11</f>
        <v>1510917.5699999998</v>
      </c>
      <c r="M900" s="145">
        <f>นครพนม!AP11</f>
        <v>1491992.3699999999</v>
      </c>
      <c r="N900" s="141"/>
      <c r="O900" s="141"/>
      <c r="P900" s="141"/>
      <c r="Q900" s="133">
        <f t="shared" si="99"/>
        <v>18925.199999999953</v>
      </c>
      <c r="R900" s="134">
        <f t="shared" si="100"/>
        <v>644.31452878464813</v>
      </c>
    </row>
    <row r="901" spans="1:18" x14ac:dyDescent="0.35">
      <c r="A901" s="140">
        <v>10</v>
      </c>
      <c r="B901" s="141" t="s">
        <v>58</v>
      </c>
      <c r="C901" s="141" t="s">
        <v>539</v>
      </c>
      <c r="D901" s="141" t="s">
        <v>540</v>
      </c>
      <c r="E901" s="141" t="s">
        <v>541</v>
      </c>
      <c r="F901" s="141" t="s">
        <v>180</v>
      </c>
      <c r="G901" s="141" t="s">
        <v>1278</v>
      </c>
      <c r="H901" s="142">
        <v>2209</v>
      </c>
      <c r="I901" s="140">
        <v>2</v>
      </c>
      <c r="J901" s="143">
        <f>นครพนม!F12</f>
        <v>451533.42</v>
      </c>
      <c r="K901" s="144">
        <f>นครพนม!AN12</f>
        <v>721414.87</v>
      </c>
      <c r="L901" s="145">
        <f>นครพนม!AO12</f>
        <v>2074637.12</v>
      </c>
      <c r="M901" s="145">
        <f>นครพนม!AP12</f>
        <v>1866113.98</v>
      </c>
      <c r="N901" s="141"/>
      <c r="O901" s="141"/>
      <c r="P901" s="141"/>
      <c r="Q901" s="133">
        <f t="shared" si="99"/>
        <v>208523.14000000013</v>
      </c>
      <c r="R901" s="134">
        <f t="shared" si="100"/>
        <v>939.17479402444553</v>
      </c>
    </row>
    <row r="902" spans="1:18" x14ac:dyDescent="0.35">
      <c r="A902" s="140">
        <v>11</v>
      </c>
      <c r="B902" s="141" t="s">
        <v>58</v>
      </c>
      <c r="C902" s="141" t="s">
        <v>539</v>
      </c>
      <c r="D902" s="141" t="s">
        <v>540</v>
      </c>
      <c r="E902" s="141" t="s">
        <v>541</v>
      </c>
      <c r="F902" s="141" t="s">
        <v>180</v>
      </c>
      <c r="G902" s="141" t="s">
        <v>1279</v>
      </c>
      <c r="H902" s="142">
        <v>2329</v>
      </c>
      <c r="I902" s="140">
        <v>2</v>
      </c>
      <c r="J902" s="143">
        <f>นครพนม!F13</f>
        <v>229900.46</v>
      </c>
      <c r="K902" s="144">
        <f>นครพนม!AN13</f>
        <v>228153.36</v>
      </c>
      <c r="L902" s="145">
        <f>นครพนม!AO13</f>
        <v>1468761.46</v>
      </c>
      <c r="M902" s="145">
        <f>นครพนม!AP13</f>
        <v>1241103.97</v>
      </c>
      <c r="N902" s="141"/>
      <c r="O902" s="141"/>
      <c r="P902" s="141"/>
      <c r="Q902" s="133">
        <f t="shared" si="99"/>
        <v>227657.49</v>
      </c>
      <c r="R902" s="134">
        <f t="shared" si="100"/>
        <v>630.64038643194499</v>
      </c>
    </row>
    <row r="903" spans="1:18" x14ac:dyDescent="0.35">
      <c r="A903" s="140">
        <v>12</v>
      </c>
      <c r="B903" s="141" t="s">
        <v>58</v>
      </c>
      <c r="C903" s="141" t="s">
        <v>539</v>
      </c>
      <c r="D903" s="141" t="s">
        <v>540</v>
      </c>
      <c r="E903" s="141" t="s">
        <v>541</v>
      </c>
      <c r="F903" s="141" t="s">
        <v>180</v>
      </c>
      <c r="G903" s="141" t="s">
        <v>1280</v>
      </c>
      <c r="H903" s="142">
        <v>2781</v>
      </c>
      <c r="I903" s="140">
        <v>2</v>
      </c>
      <c r="J903" s="143">
        <f>นครพนม!F14</f>
        <v>168503.69</v>
      </c>
      <c r="K903" s="144">
        <f>นครพนม!AN14</f>
        <v>449599.7</v>
      </c>
      <c r="L903" s="145">
        <f>นครพนม!AO14</f>
        <v>1944307.58</v>
      </c>
      <c r="M903" s="145">
        <f>นครพนม!AP14</f>
        <v>1752903.0499999998</v>
      </c>
      <c r="N903" s="141"/>
      <c r="O903" s="141"/>
      <c r="P903" s="141"/>
      <c r="Q903" s="133">
        <f t="shared" ref="Q903:Q966" si="109">L903-M903</f>
        <v>191404.53000000026</v>
      </c>
      <c r="R903" s="134">
        <f t="shared" ref="R903:R966" si="110">L903/H903</f>
        <v>699.13972671700833</v>
      </c>
    </row>
    <row r="904" spans="1:18" x14ac:dyDescent="0.35">
      <c r="A904" s="140">
        <v>13</v>
      </c>
      <c r="B904" s="141" t="s">
        <v>58</v>
      </c>
      <c r="C904" s="141" t="s">
        <v>539</v>
      </c>
      <c r="D904" s="141" t="s">
        <v>540</v>
      </c>
      <c r="E904" s="141" t="s">
        <v>541</v>
      </c>
      <c r="F904" s="141" t="s">
        <v>180</v>
      </c>
      <c r="G904" s="141" t="s">
        <v>1281</v>
      </c>
      <c r="H904" s="142">
        <v>3427</v>
      </c>
      <c r="I904" s="140">
        <v>3</v>
      </c>
      <c r="J904" s="143">
        <f>นครพนม!F15</f>
        <v>332495.44</v>
      </c>
      <c r="K904" s="144">
        <f>นครพนม!AN15</f>
        <v>405312.72</v>
      </c>
      <c r="L904" s="145">
        <f>นครพนม!AO15</f>
        <v>2019152.13</v>
      </c>
      <c r="M904" s="145">
        <f>นครพนม!AP15</f>
        <v>1772642.0499999998</v>
      </c>
      <c r="N904" s="141"/>
      <c r="O904" s="141"/>
      <c r="P904" s="141"/>
      <c r="Q904" s="133">
        <f t="shared" si="109"/>
        <v>246510.08000000007</v>
      </c>
      <c r="R904" s="134">
        <f t="shared" si="110"/>
        <v>589.18941639918296</v>
      </c>
    </row>
    <row r="905" spans="1:18" x14ac:dyDescent="0.35">
      <c r="A905" s="140">
        <v>14</v>
      </c>
      <c r="B905" s="141" t="s">
        <v>58</v>
      </c>
      <c r="C905" s="141" t="s">
        <v>539</v>
      </c>
      <c r="D905" s="141" t="s">
        <v>540</v>
      </c>
      <c r="E905" s="141" t="s">
        <v>541</v>
      </c>
      <c r="F905" s="141" t="s">
        <v>180</v>
      </c>
      <c r="G905" s="141" t="s">
        <v>1282</v>
      </c>
      <c r="H905" s="142">
        <v>2582</v>
      </c>
      <c r="I905" s="140">
        <v>2</v>
      </c>
      <c r="J905" s="143">
        <f>นครพนม!F16</f>
        <v>133981.68</v>
      </c>
      <c r="K905" s="144">
        <f>นครพนม!AN16</f>
        <v>227150.95</v>
      </c>
      <c r="L905" s="145">
        <f>นครพนม!AO16</f>
        <v>1348241.17</v>
      </c>
      <c r="M905" s="145">
        <f>นครพนม!AP16</f>
        <v>1275655.21</v>
      </c>
      <c r="N905" s="141"/>
      <c r="O905" s="141"/>
      <c r="P905" s="141"/>
      <c r="Q905" s="133">
        <f t="shared" si="109"/>
        <v>72585.959999999963</v>
      </c>
      <c r="R905" s="134">
        <f t="shared" si="110"/>
        <v>522.16931448489538</v>
      </c>
    </row>
    <row r="906" spans="1:18" x14ac:dyDescent="0.35">
      <c r="A906" s="140">
        <v>15</v>
      </c>
      <c r="B906" s="141" t="s">
        <v>58</v>
      </c>
      <c r="C906" s="141" t="s">
        <v>539</v>
      </c>
      <c r="D906" s="141" t="s">
        <v>540</v>
      </c>
      <c r="E906" s="141" t="s">
        <v>541</v>
      </c>
      <c r="F906" s="141" t="s">
        <v>180</v>
      </c>
      <c r="G906" s="141" t="s">
        <v>1283</v>
      </c>
      <c r="H906" s="142">
        <v>1491</v>
      </c>
      <c r="I906" s="140">
        <v>1</v>
      </c>
      <c r="J906" s="143">
        <f>นครพนม!F17</f>
        <v>404515.64</v>
      </c>
      <c r="K906" s="144">
        <f>นครพนม!AN17</f>
        <v>470963.59</v>
      </c>
      <c r="L906" s="145">
        <f>นครพนม!AO17</f>
        <v>1392693.96</v>
      </c>
      <c r="M906" s="145">
        <f>นครพนม!AP17</f>
        <v>2666790</v>
      </c>
      <c r="N906" s="141"/>
      <c r="O906" s="141"/>
      <c r="P906" s="141"/>
      <c r="Q906" s="133">
        <f t="shared" si="109"/>
        <v>-1274096.04</v>
      </c>
      <c r="R906" s="134">
        <f t="shared" si="110"/>
        <v>934.06704225352109</v>
      </c>
    </row>
    <row r="907" spans="1:18" x14ac:dyDescent="0.35">
      <c r="A907" s="140">
        <v>16</v>
      </c>
      <c r="B907" s="141" t="s">
        <v>58</v>
      </c>
      <c r="C907" s="141" t="s">
        <v>539</v>
      </c>
      <c r="D907" s="141" t="s">
        <v>540</v>
      </c>
      <c r="E907" s="141" t="s">
        <v>541</v>
      </c>
      <c r="F907" s="141" t="s">
        <v>180</v>
      </c>
      <c r="G907" s="141" t="s">
        <v>1284</v>
      </c>
      <c r="H907" s="142">
        <v>2154</v>
      </c>
      <c r="I907" s="140">
        <v>2</v>
      </c>
      <c r="J907" s="143">
        <f>นครพนม!F18</f>
        <v>180305.28</v>
      </c>
      <c r="K907" s="144">
        <f>นครพนม!AN18</f>
        <v>354068.73</v>
      </c>
      <c r="L907" s="145">
        <f>นครพนม!AO18</f>
        <v>2322253.2199999997</v>
      </c>
      <c r="M907" s="145">
        <f>นครพนม!AP18</f>
        <v>2647142.67</v>
      </c>
      <c r="N907" s="141"/>
      <c r="O907" s="141"/>
      <c r="P907" s="141"/>
      <c r="Q907" s="133">
        <f t="shared" si="109"/>
        <v>-324889.45000000019</v>
      </c>
      <c r="R907" s="134">
        <f t="shared" si="110"/>
        <v>1078.1119870009284</v>
      </c>
    </row>
    <row r="908" spans="1:18" x14ac:dyDescent="0.35">
      <c r="A908" s="140">
        <v>17</v>
      </c>
      <c r="B908" s="141" t="s">
        <v>58</v>
      </c>
      <c r="C908" s="141" t="s">
        <v>539</v>
      </c>
      <c r="D908" s="141" t="s">
        <v>540</v>
      </c>
      <c r="E908" s="141" t="s">
        <v>541</v>
      </c>
      <c r="F908" s="141" t="s">
        <v>180</v>
      </c>
      <c r="G908" s="141" t="s">
        <v>1285</v>
      </c>
      <c r="H908" s="142">
        <v>3909</v>
      </c>
      <c r="I908" s="140">
        <v>3</v>
      </c>
      <c r="J908" s="143">
        <f>นครพนม!F19</f>
        <v>323850.71999999997</v>
      </c>
      <c r="K908" s="144">
        <f>นครพนม!AN19</f>
        <v>371054.64999999997</v>
      </c>
      <c r="L908" s="145">
        <f>นครพนม!AO19</f>
        <v>1786797.9000000001</v>
      </c>
      <c r="M908" s="145">
        <f>นครพนม!AP19</f>
        <v>1159968.3</v>
      </c>
      <c r="N908" s="141"/>
      <c r="O908" s="141"/>
      <c r="P908" s="141"/>
      <c r="Q908" s="133">
        <f t="shared" si="109"/>
        <v>626829.60000000009</v>
      </c>
      <c r="R908" s="134">
        <f t="shared" si="110"/>
        <v>457.09846508058331</v>
      </c>
    </row>
    <row r="909" spans="1:18" x14ac:dyDescent="0.35">
      <c r="A909" s="140">
        <v>18</v>
      </c>
      <c r="B909" s="141" t="s">
        <v>58</v>
      </c>
      <c r="C909" s="141" t="s">
        <v>539</v>
      </c>
      <c r="D909" s="141" t="s">
        <v>540</v>
      </c>
      <c r="E909" s="141" t="s">
        <v>541</v>
      </c>
      <c r="F909" s="141" t="s">
        <v>180</v>
      </c>
      <c r="G909" s="141" t="s">
        <v>1286</v>
      </c>
      <c r="H909" s="142">
        <v>2875</v>
      </c>
      <c r="I909" s="140">
        <v>2</v>
      </c>
      <c r="J909" s="143">
        <f>นครพนม!F20</f>
        <v>517621.94</v>
      </c>
      <c r="K909" s="144">
        <f>นครพนม!AN20</f>
        <v>754621</v>
      </c>
      <c r="L909" s="145">
        <f>นครพนม!AO20</f>
        <v>1390666.1800000002</v>
      </c>
      <c r="M909" s="145">
        <f>นครพนม!AP20</f>
        <v>1225976.5899999999</v>
      </c>
      <c r="N909" s="141"/>
      <c r="O909" s="141"/>
      <c r="P909" s="141"/>
      <c r="Q909" s="133">
        <f t="shared" si="109"/>
        <v>164689.59000000032</v>
      </c>
      <c r="R909" s="134">
        <f t="shared" si="110"/>
        <v>483.70997565217397</v>
      </c>
    </row>
    <row r="910" spans="1:18" x14ac:dyDescent="0.35">
      <c r="A910" s="140">
        <v>19</v>
      </c>
      <c r="B910" s="141" t="s">
        <v>58</v>
      </c>
      <c r="C910" s="141" t="s">
        <v>539</v>
      </c>
      <c r="D910" s="141" t="s">
        <v>540</v>
      </c>
      <c r="E910" s="141" t="s">
        <v>541</v>
      </c>
      <c r="F910" s="141" t="s">
        <v>180</v>
      </c>
      <c r="G910" s="141" t="s">
        <v>1287</v>
      </c>
      <c r="H910" s="142">
        <v>4102</v>
      </c>
      <c r="I910" s="140">
        <v>3</v>
      </c>
      <c r="J910" s="143">
        <f>นครพนม!F21</f>
        <v>491295.09</v>
      </c>
      <c r="K910" s="144">
        <f>นครพนม!AN21</f>
        <v>690566.97</v>
      </c>
      <c r="L910" s="145">
        <f>นครพนม!AO21</f>
        <v>3907115.46</v>
      </c>
      <c r="M910" s="145">
        <f>นครพนม!AP21</f>
        <v>3629344.04</v>
      </c>
      <c r="N910" s="141"/>
      <c r="O910" s="141"/>
      <c r="P910" s="141"/>
      <c r="Q910" s="133">
        <f t="shared" si="109"/>
        <v>277771.41999999993</v>
      </c>
      <c r="R910" s="134">
        <f t="shared" si="110"/>
        <v>952.4903607996099</v>
      </c>
    </row>
    <row r="911" spans="1:18" x14ac:dyDescent="0.35">
      <c r="A911" s="140">
        <v>20</v>
      </c>
      <c r="B911" s="141" t="s">
        <v>58</v>
      </c>
      <c r="C911" s="141" t="s">
        <v>539</v>
      </c>
      <c r="D911" s="141" t="s">
        <v>540</v>
      </c>
      <c r="E911" s="141" t="s">
        <v>541</v>
      </c>
      <c r="F911" s="141" t="s">
        <v>180</v>
      </c>
      <c r="G911" s="141" t="s">
        <v>1288</v>
      </c>
      <c r="H911" s="142">
        <v>3593</v>
      </c>
      <c r="I911" s="140">
        <v>3</v>
      </c>
      <c r="J911" s="143">
        <f>นครพนม!F22</f>
        <v>437368.7</v>
      </c>
      <c r="K911" s="144">
        <f>นครพนม!AN22</f>
        <v>551580.15</v>
      </c>
      <c r="L911" s="145">
        <f>นครพนม!AO22</f>
        <v>1808098.88</v>
      </c>
      <c r="M911" s="145">
        <f>นครพนม!AP22</f>
        <v>1694200.8099999998</v>
      </c>
      <c r="N911" s="141"/>
      <c r="O911" s="141"/>
      <c r="P911" s="141"/>
      <c r="Q911" s="133">
        <f t="shared" si="109"/>
        <v>113898.07000000007</v>
      </c>
      <c r="R911" s="134">
        <f t="shared" si="110"/>
        <v>503.22818814361256</v>
      </c>
    </row>
    <row r="912" spans="1:18" x14ac:dyDescent="0.35">
      <c r="A912" s="140">
        <v>21</v>
      </c>
      <c r="B912" s="141" t="s">
        <v>58</v>
      </c>
      <c r="C912" s="141" t="s">
        <v>539</v>
      </c>
      <c r="D912" s="141" t="s">
        <v>540</v>
      </c>
      <c r="E912" s="141" t="s">
        <v>541</v>
      </c>
      <c r="F912" s="141" t="s">
        <v>180</v>
      </c>
      <c r="G912" s="141" t="s">
        <v>1289</v>
      </c>
      <c r="H912" s="142">
        <v>2119</v>
      </c>
      <c r="I912" s="140">
        <v>2</v>
      </c>
      <c r="J912" s="143">
        <f>นครพนม!F23</f>
        <v>694451.5</v>
      </c>
      <c r="K912" s="144">
        <f>นครพนม!AN23</f>
        <v>760017.98</v>
      </c>
      <c r="L912" s="145">
        <f>นครพนม!AO23</f>
        <v>1144993.31</v>
      </c>
      <c r="M912" s="145">
        <f>นครพนม!AP23</f>
        <v>1128662.1599999999</v>
      </c>
      <c r="N912" s="141"/>
      <c r="O912" s="141"/>
      <c r="P912" s="141"/>
      <c r="Q912" s="133">
        <f t="shared" si="109"/>
        <v>16331.15000000014</v>
      </c>
      <c r="R912" s="134">
        <f t="shared" si="110"/>
        <v>540.34606418121757</v>
      </c>
    </row>
    <row r="913" spans="1:18" x14ac:dyDescent="0.35">
      <c r="A913" s="140">
        <v>22</v>
      </c>
      <c r="B913" s="141" t="s">
        <v>58</v>
      </c>
      <c r="C913" s="141" t="s">
        <v>539</v>
      </c>
      <c r="D913" s="141" t="s">
        <v>540</v>
      </c>
      <c r="E913" s="141" t="s">
        <v>541</v>
      </c>
      <c r="F913" s="141" t="s">
        <v>180</v>
      </c>
      <c r="G913" s="141" t="s">
        <v>1290</v>
      </c>
      <c r="H913" s="142">
        <v>2646</v>
      </c>
      <c r="I913" s="140">
        <v>2</v>
      </c>
      <c r="J913" s="143">
        <f>นครพนม!F24</f>
        <v>255785.62</v>
      </c>
      <c r="K913" s="144">
        <f>นครพนม!AN24</f>
        <v>403616.17</v>
      </c>
      <c r="L913" s="145">
        <f>นครพนม!AO24</f>
        <v>1633877.38</v>
      </c>
      <c r="M913" s="145">
        <f>นครพนม!AP24</f>
        <v>1870745.08</v>
      </c>
      <c r="N913" s="141"/>
      <c r="O913" s="141"/>
      <c r="P913" s="141"/>
      <c r="Q913" s="133">
        <f t="shared" si="109"/>
        <v>-236867.70000000019</v>
      </c>
      <c r="R913" s="134">
        <f t="shared" si="110"/>
        <v>617.48956160241869</v>
      </c>
    </row>
    <row r="914" spans="1:18" x14ac:dyDescent="0.35">
      <c r="A914" s="140">
        <v>23</v>
      </c>
      <c r="B914" s="141" t="s">
        <v>58</v>
      </c>
      <c r="C914" s="141" t="s">
        <v>539</v>
      </c>
      <c r="D914" s="141" t="s">
        <v>540</v>
      </c>
      <c r="E914" s="141" t="s">
        <v>541</v>
      </c>
      <c r="F914" s="141" t="s">
        <v>180</v>
      </c>
      <c r="G914" s="141" t="s">
        <v>1291</v>
      </c>
      <c r="H914" s="142">
        <v>6232</v>
      </c>
      <c r="I914" s="140">
        <v>5</v>
      </c>
      <c r="J914" s="143">
        <f>นครพนม!F25</f>
        <v>328798.48</v>
      </c>
      <c r="K914" s="144">
        <f>นครพนม!AN25</f>
        <v>640038.34000000008</v>
      </c>
      <c r="L914" s="145">
        <f>นครพนม!AO25</f>
        <v>2467329.3899999997</v>
      </c>
      <c r="M914" s="145">
        <f>นครพนม!AP25</f>
        <v>2225758.73</v>
      </c>
      <c r="N914" s="141"/>
      <c r="O914" s="141"/>
      <c r="P914" s="141"/>
      <c r="Q914" s="133">
        <f t="shared" si="109"/>
        <v>241570.65999999968</v>
      </c>
      <c r="R914" s="134">
        <f t="shared" si="110"/>
        <v>395.91293164313214</v>
      </c>
    </row>
    <row r="915" spans="1:18" x14ac:dyDescent="0.35">
      <c r="A915" s="140">
        <v>24</v>
      </c>
      <c r="B915" s="141" t="s">
        <v>58</v>
      </c>
      <c r="C915" s="141" t="s">
        <v>539</v>
      </c>
      <c r="D915" s="141" t="s">
        <v>540</v>
      </c>
      <c r="E915" s="141" t="s">
        <v>541</v>
      </c>
      <c r="F915" s="141" t="s">
        <v>180</v>
      </c>
      <c r="G915" s="141" t="s">
        <v>1292</v>
      </c>
      <c r="H915" s="142">
        <v>5126</v>
      </c>
      <c r="I915" s="140">
        <v>4</v>
      </c>
      <c r="J915" s="143">
        <f>นครพนม!F26</f>
        <v>235635.26</v>
      </c>
      <c r="K915" s="144">
        <f>นครพนม!AN26</f>
        <v>480816.48</v>
      </c>
      <c r="L915" s="145">
        <f>นครพนม!AO26</f>
        <v>1453322.4700000002</v>
      </c>
      <c r="M915" s="145">
        <f>นครพนม!AP26</f>
        <v>1348804.9</v>
      </c>
      <c r="N915" s="141"/>
      <c r="O915" s="141"/>
      <c r="P915" s="141"/>
      <c r="Q915" s="133">
        <f t="shared" si="109"/>
        <v>104517.5700000003</v>
      </c>
      <c r="R915" s="134">
        <f t="shared" si="110"/>
        <v>283.51979516191966</v>
      </c>
    </row>
    <row r="916" spans="1:18" x14ac:dyDescent="0.35">
      <c r="A916" s="140">
        <v>25</v>
      </c>
      <c r="B916" s="141" t="s">
        <v>58</v>
      </c>
      <c r="C916" s="141" t="s">
        <v>539</v>
      </c>
      <c r="D916" s="141" t="s">
        <v>540</v>
      </c>
      <c r="E916" s="141" t="s">
        <v>541</v>
      </c>
      <c r="F916" s="141" t="s">
        <v>180</v>
      </c>
      <c r="G916" s="141" t="s">
        <v>1293</v>
      </c>
      <c r="H916" s="142">
        <v>2780</v>
      </c>
      <c r="I916" s="140">
        <v>2</v>
      </c>
      <c r="J916" s="143">
        <f>นครพนม!F27</f>
        <v>313785.44</v>
      </c>
      <c r="K916" s="144">
        <f>นครพนม!AN27</f>
        <v>66310.670000000042</v>
      </c>
      <c r="L916" s="145">
        <f>นครพนม!AO27</f>
        <v>948947.94</v>
      </c>
      <c r="M916" s="145">
        <f>นครพนม!AP27</f>
        <v>1283271.99</v>
      </c>
      <c r="N916" s="141"/>
      <c r="O916" s="141"/>
      <c r="P916" s="141"/>
      <c r="Q916" s="133">
        <f t="shared" si="109"/>
        <v>-334324.05000000005</v>
      </c>
      <c r="R916" s="134">
        <f t="shared" si="110"/>
        <v>341.34817985611511</v>
      </c>
    </row>
    <row r="917" spans="1:18" x14ac:dyDescent="0.35">
      <c r="A917" s="140">
        <v>26</v>
      </c>
      <c r="B917" s="141" t="s">
        <v>58</v>
      </c>
      <c r="C917" s="141" t="s">
        <v>539</v>
      </c>
      <c r="D917" s="141" t="s">
        <v>540</v>
      </c>
      <c r="E917" s="141" t="s">
        <v>541</v>
      </c>
      <c r="F917" s="141" t="s">
        <v>180</v>
      </c>
      <c r="G917" s="141" t="s">
        <v>1294</v>
      </c>
      <c r="H917" s="142">
        <v>2904</v>
      </c>
      <c r="I917" s="140">
        <v>2</v>
      </c>
      <c r="J917" s="143">
        <f>นครพนม!F28</f>
        <v>417883.52</v>
      </c>
      <c r="K917" s="144">
        <f>นครพนม!AN28</f>
        <v>497648.80000000005</v>
      </c>
      <c r="L917" s="145">
        <f>นครพนม!AO28</f>
        <v>1031194</v>
      </c>
      <c r="M917" s="145">
        <f>นครพนม!AP28</f>
        <v>812077.01</v>
      </c>
      <c r="N917" s="141"/>
      <c r="O917" s="141"/>
      <c r="P917" s="141"/>
      <c r="Q917" s="133">
        <f t="shared" si="109"/>
        <v>219116.99</v>
      </c>
      <c r="R917" s="134">
        <f t="shared" si="110"/>
        <v>355.09435261707989</v>
      </c>
    </row>
    <row r="918" spans="1:18" s="152" customFormat="1" x14ac:dyDescent="0.35">
      <c r="A918" s="146">
        <v>1</v>
      </c>
      <c r="B918" s="147" t="s">
        <v>58</v>
      </c>
      <c r="C918" s="147"/>
      <c r="D918" s="147"/>
      <c r="E918" s="147" t="s">
        <v>77</v>
      </c>
      <c r="F918" s="147"/>
      <c r="G918" s="147" t="s">
        <v>543</v>
      </c>
      <c r="H918" s="153">
        <f>SUM(H892:H917)</f>
        <v>83996</v>
      </c>
      <c r="I918" s="146"/>
      <c r="J918" s="149">
        <f>SUM(J892:J917)</f>
        <v>8995602.3099999987</v>
      </c>
      <c r="K918" s="184">
        <f>SUM(K892:K917)</f>
        <v>12143704.710000003</v>
      </c>
      <c r="L918" s="149">
        <f t="shared" ref="L918:M918" si="111">SUM(L893:L917)</f>
        <v>46641463.920000002</v>
      </c>
      <c r="M918" s="149">
        <f t="shared" si="111"/>
        <v>44284034.989999995</v>
      </c>
      <c r="N918" s="147">
        <v>25</v>
      </c>
      <c r="O918" s="147">
        <v>25</v>
      </c>
      <c r="P918" s="147">
        <f>N918-O918</f>
        <v>0</v>
      </c>
      <c r="Q918" s="150">
        <f t="shared" si="109"/>
        <v>2357428.9300000072</v>
      </c>
      <c r="R918" s="151">
        <f>L918/H918</f>
        <v>555.28196485546937</v>
      </c>
    </row>
    <row r="919" spans="1:18" x14ac:dyDescent="0.35">
      <c r="A919" s="140">
        <v>1</v>
      </c>
      <c r="B919" s="141" t="s">
        <v>58</v>
      </c>
      <c r="C919" s="141" t="s">
        <v>544</v>
      </c>
      <c r="D919" s="141" t="s">
        <v>79</v>
      </c>
      <c r="E919" s="141" t="s">
        <v>545</v>
      </c>
      <c r="F919" s="141" t="s">
        <v>210</v>
      </c>
      <c r="G919" s="141" t="s">
        <v>546</v>
      </c>
      <c r="H919" s="142"/>
      <c r="I919" s="140"/>
      <c r="J919" s="143"/>
      <c r="K919" s="144"/>
      <c r="L919" s="145"/>
      <c r="M919" s="145"/>
      <c r="N919" s="141"/>
      <c r="O919" s="141"/>
      <c r="P919" s="141"/>
    </row>
    <row r="920" spans="1:18" x14ac:dyDescent="0.35">
      <c r="A920" s="140">
        <v>2</v>
      </c>
      <c r="B920" s="141" t="s">
        <v>58</v>
      </c>
      <c r="C920" s="141" t="s">
        <v>544</v>
      </c>
      <c r="D920" s="141" t="s">
        <v>79</v>
      </c>
      <c r="E920" s="141" t="s">
        <v>545</v>
      </c>
      <c r="F920" s="141" t="s">
        <v>180</v>
      </c>
      <c r="G920" s="141" t="s">
        <v>1295</v>
      </c>
      <c r="H920" s="142">
        <v>3964</v>
      </c>
      <c r="I920" s="140">
        <v>3</v>
      </c>
      <c r="J920" s="143">
        <f>นครพนม!F29</f>
        <v>616921.48</v>
      </c>
      <c r="K920" s="144">
        <f>นครพนม!AN29</f>
        <v>622792.24</v>
      </c>
      <c r="L920" s="145">
        <f>นครพนม!AO29</f>
        <v>2425661.42</v>
      </c>
      <c r="M920" s="145">
        <f>นครพนม!AP29</f>
        <v>1962074.8599999999</v>
      </c>
      <c r="N920" s="141"/>
      <c r="O920" s="141"/>
      <c r="P920" s="141"/>
      <c r="Q920" s="133">
        <f t="shared" si="109"/>
        <v>463586.56000000006</v>
      </c>
      <c r="R920" s="134">
        <f t="shared" si="110"/>
        <v>611.92265893037336</v>
      </c>
    </row>
    <row r="921" spans="1:18" x14ac:dyDescent="0.35">
      <c r="A921" s="140">
        <v>3</v>
      </c>
      <c r="B921" s="141" t="s">
        <v>58</v>
      </c>
      <c r="C921" s="141" t="s">
        <v>544</v>
      </c>
      <c r="D921" s="141" t="s">
        <v>79</v>
      </c>
      <c r="E921" s="141" t="s">
        <v>545</v>
      </c>
      <c r="F921" s="141" t="s">
        <v>180</v>
      </c>
      <c r="G921" s="141" t="s">
        <v>1296</v>
      </c>
      <c r="H921" s="142">
        <v>5112</v>
      </c>
      <c r="I921" s="140">
        <v>4</v>
      </c>
      <c r="J921" s="143">
        <f>นครพนม!F30</f>
        <v>113364.82</v>
      </c>
      <c r="K921" s="144">
        <f>นครพนม!AN30</f>
        <v>-277831.75</v>
      </c>
      <c r="L921" s="145">
        <f>นครพนม!AO30</f>
        <v>1658755.31</v>
      </c>
      <c r="M921" s="145">
        <f>นครพนม!AP30</f>
        <v>1877848.95</v>
      </c>
      <c r="N921" s="141"/>
      <c r="O921" s="141"/>
      <c r="P921" s="141"/>
      <c r="Q921" s="133">
        <f t="shared" si="109"/>
        <v>-219093.6399999999</v>
      </c>
      <c r="R921" s="134">
        <f t="shared" si="110"/>
        <v>324.48265062597812</v>
      </c>
    </row>
    <row r="922" spans="1:18" x14ac:dyDescent="0.35">
      <c r="A922" s="140">
        <v>4</v>
      </c>
      <c r="B922" s="141" t="s">
        <v>58</v>
      </c>
      <c r="C922" s="141" t="s">
        <v>544</v>
      </c>
      <c r="D922" s="141" t="s">
        <v>79</v>
      </c>
      <c r="E922" s="141" t="s">
        <v>545</v>
      </c>
      <c r="F922" s="141" t="s">
        <v>180</v>
      </c>
      <c r="G922" s="141" t="s">
        <v>1297</v>
      </c>
      <c r="H922" s="142">
        <v>2863</v>
      </c>
      <c r="I922" s="140">
        <v>2</v>
      </c>
      <c r="J922" s="143">
        <f>นครพนม!F31</f>
        <v>375850.35</v>
      </c>
      <c r="K922" s="144">
        <f>นครพนม!AN31</f>
        <v>432288.13</v>
      </c>
      <c r="L922" s="145">
        <f>นครพนม!AO31</f>
        <v>1427912.4900000002</v>
      </c>
      <c r="M922" s="145">
        <f>นครพนม!AP31</f>
        <v>1344457.76</v>
      </c>
      <c r="N922" s="141"/>
      <c r="O922" s="141"/>
      <c r="P922" s="141"/>
      <c r="Q922" s="133">
        <f t="shared" si="109"/>
        <v>83454.730000000214</v>
      </c>
      <c r="R922" s="134">
        <f t="shared" si="110"/>
        <v>498.74694027244158</v>
      </c>
    </row>
    <row r="923" spans="1:18" x14ac:dyDescent="0.35">
      <c r="A923" s="140">
        <v>5</v>
      </c>
      <c r="B923" s="141" t="s">
        <v>58</v>
      </c>
      <c r="C923" s="141" t="s">
        <v>544</v>
      </c>
      <c r="D923" s="141" t="s">
        <v>79</v>
      </c>
      <c r="E923" s="141" t="s">
        <v>545</v>
      </c>
      <c r="F923" s="141" t="s">
        <v>180</v>
      </c>
      <c r="G923" s="141" t="s">
        <v>1298</v>
      </c>
      <c r="H923" s="142">
        <v>3378</v>
      </c>
      <c r="I923" s="140">
        <v>3</v>
      </c>
      <c r="J923" s="143">
        <f>นครพนม!F32</f>
        <v>25129.94</v>
      </c>
      <c r="K923" s="144">
        <f>นครพนม!AN32</f>
        <v>53499.009999999951</v>
      </c>
      <c r="L923" s="145">
        <f>นครพนม!AO32</f>
        <v>474942.5</v>
      </c>
      <c r="M923" s="145">
        <f>นครพนม!AP32</f>
        <v>691973.07999999984</v>
      </c>
      <c r="N923" s="141"/>
      <c r="O923" s="141"/>
      <c r="P923" s="141"/>
      <c r="Q923" s="133">
        <f t="shared" si="109"/>
        <v>-217030.57999999984</v>
      </c>
      <c r="R923" s="134">
        <f t="shared" si="110"/>
        <v>140.59872705743044</v>
      </c>
    </row>
    <row r="924" spans="1:18" x14ac:dyDescent="0.35">
      <c r="A924" s="140">
        <v>6</v>
      </c>
      <c r="B924" s="141" t="s">
        <v>58</v>
      </c>
      <c r="C924" s="141" t="s">
        <v>544</v>
      </c>
      <c r="D924" s="141" t="s">
        <v>79</v>
      </c>
      <c r="E924" s="141" t="s">
        <v>545</v>
      </c>
      <c r="F924" s="141" t="s">
        <v>180</v>
      </c>
      <c r="G924" s="141" t="s">
        <v>1299</v>
      </c>
      <c r="H924" s="142">
        <v>3946</v>
      </c>
      <c r="I924" s="140">
        <v>3</v>
      </c>
      <c r="J924" s="143">
        <f>นครพนม!F33</f>
        <v>345958.29</v>
      </c>
      <c r="K924" s="144">
        <f>นครพนม!AN33</f>
        <v>488217.41</v>
      </c>
      <c r="L924" s="145">
        <f>นครพนม!AO33</f>
        <v>1657416.3</v>
      </c>
      <c r="M924" s="145">
        <f>นครพนม!AP33</f>
        <v>1546876.53</v>
      </c>
      <c r="N924" s="141"/>
      <c r="O924" s="141"/>
      <c r="P924" s="141"/>
      <c r="Q924" s="133">
        <f t="shared" si="109"/>
        <v>110539.77000000002</v>
      </c>
      <c r="R924" s="134">
        <f t="shared" si="110"/>
        <v>420.02440446021291</v>
      </c>
    </row>
    <row r="925" spans="1:18" x14ac:dyDescent="0.35">
      <c r="A925" s="140">
        <v>7</v>
      </c>
      <c r="B925" s="141" t="s">
        <v>58</v>
      </c>
      <c r="C925" s="141" t="s">
        <v>544</v>
      </c>
      <c r="D925" s="141" t="s">
        <v>79</v>
      </c>
      <c r="E925" s="141" t="s">
        <v>545</v>
      </c>
      <c r="F925" s="141" t="s">
        <v>180</v>
      </c>
      <c r="G925" s="141" t="s">
        <v>1300</v>
      </c>
      <c r="H925" s="142">
        <v>4332</v>
      </c>
      <c r="I925" s="140">
        <v>3</v>
      </c>
      <c r="J925" s="143">
        <f>นครพนม!F34</f>
        <v>287899.31</v>
      </c>
      <c r="K925" s="144">
        <f>นครพนม!AN34</f>
        <v>412559.12</v>
      </c>
      <c r="L925" s="145">
        <f>นครพนม!AO34</f>
        <v>1636490.38</v>
      </c>
      <c r="M925" s="145">
        <f>นครพนม!AP34</f>
        <v>1443481.7700000003</v>
      </c>
      <c r="N925" s="141"/>
      <c r="O925" s="141"/>
      <c r="P925" s="141"/>
      <c r="Q925" s="133">
        <f t="shared" si="109"/>
        <v>193008.60999999964</v>
      </c>
      <c r="R925" s="134">
        <f t="shared" si="110"/>
        <v>377.76786241920587</v>
      </c>
    </row>
    <row r="926" spans="1:18" s="198" customFormat="1" x14ac:dyDescent="0.35">
      <c r="A926" s="192">
        <v>8</v>
      </c>
      <c r="B926" s="193" t="s">
        <v>58</v>
      </c>
      <c r="C926" s="193" t="s">
        <v>544</v>
      </c>
      <c r="D926" s="193" t="s">
        <v>79</v>
      </c>
      <c r="E926" s="193" t="s">
        <v>545</v>
      </c>
      <c r="F926" s="193" t="s">
        <v>180</v>
      </c>
      <c r="G926" s="193" t="s">
        <v>1301</v>
      </c>
      <c r="H926" s="187">
        <v>2103</v>
      </c>
      <c r="I926" s="192">
        <v>2</v>
      </c>
      <c r="J926" s="194">
        <f>นครพนม!F35</f>
        <v>348743.27</v>
      </c>
      <c r="K926" s="195">
        <f>นครพนม!AN35</f>
        <v>391314.01</v>
      </c>
      <c r="L926" s="194">
        <f>นครพนม!AO35</f>
        <v>780062.97</v>
      </c>
      <c r="M926" s="194">
        <f>นครพนม!AP35</f>
        <v>597570.96</v>
      </c>
      <c r="N926" s="193"/>
      <c r="O926" s="193"/>
      <c r="P926" s="193"/>
      <c r="Q926" s="196">
        <f t="shared" si="109"/>
        <v>182492.01</v>
      </c>
      <c r="R926" s="197">
        <f t="shared" si="110"/>
        <v>370.92865905848788</v>
      </c>
    </row>
    <row r="927" spans="1:18" x14ac:dyDescent="0.35">
      <c r="A927" s="140">
        <v>9</v>
      </c>
      <c r="B927" s="141" t="s">
        <v>58</v>
      </c>
      <c r="C927" s="141" t="s">
        <v>544</v>
      </c>
      <c r="D927" s="141" t="s">
        <v>79</v>
      </c>
      <c r="E927" s="141" t="s">
        <v>545</v>
      </c>
      <c r="F927" s="141" t="s">
        <v>180</v>
      </c>
      <c r="G927" s="141" t="s">
        <v>1302</v>
      </c>
      <c r="H927" s="142">
        <v>2710</v>
      </c>
      <c r="I927" s="140">
        <v>2</v>
      </c>
      <c r="J927" s="143">
        <f>นครพนม!F36</f>
        <v>268163.07</v>
      </c>
      <c r="K927" s="144">
        <f>นครพนม!AN36</f>
        <v>287965.49</v>
      </c>
      <c r="L927" s="145">
        <f>นครพนม!AO36</f>
        <v>632447.81999999995</v>
      </c>
      <c r="M927" s="145">
        <f>นครพนม!AP36</f>
        <v>532643.30000000005</v>
      </c>
      <c r="N927" s="141"/>
      <c r="O927" s="141"/>
      <c r="P927" s="141"/>
      <c r="Q927" s="133">
        <f t="shared" si="109"/>
        <v>99804.519999999902</v>
      </c>
      <c r="R927" s="134">
        <f t="shared" si="110"/>
        <v>233.37557933579333</v>
      </c>
    </row>
    <row r="928" spans="1:18" x14ac:dyDescent="0.35">
      <c r="A928" s="140">
        <v>10</v>
      </c>
      <c r="B928" s="141" t="s">
        <v>58</v>
      </c>
      <c r="C928" s="141" t="s">
        <v>544</v>
      </c>
      <c r="D928" s="141" t="s">
        <v>79</v>
      </c>
      <c r="E928" s="141" t="s">
        <v>545</v>
      </c>
      <c r="F928" s="141" t="s">
        <v>180</v>
      </c>
      <c r="G928" s="141" t="s">
        <v>1303</v>
      </c>
      <c r="H928" s="142">
        <v>2476</v>
      </c>
      <c r="I928" s="140">
        <v>2</v>
      </c>
      <c r="J928" s="143">
        <f>นครพนม!F37</f>
        <v>191367.89</v>
      </c>
      <c r="K928" s="144">
        <f>นครพนม!AN37</f>
        <v>256302</v>
      </c>
      <c r="L928" s="145">
        <f>นครพนม!AO37</f>
        <v>1606081.7</v>
      </c>
      <c r="M928" s="145">
        <f>นครพนม!AP37</f>
        <v>1666330.87</v>
      </c>
      <c r="N928" s="141"/>
      <c r="O928" s="141"/>
      <c r="P928" s="141"/>
      <c r="Q928" s="133">
        <f t="shared" si="109"/>
        <v>-60249.170000000158</v>
      </c>
      <c r="R928" s="134">
        <f t="shared" si="110"/>
        <v>648.65981421647814</v>
      </c>
    </row>
    <row r="929" spans="1:18" s="152" customFormat="1" x14ac:dyDescent="0.35">
      <c r="A929" s="146">
        <v>2</v>
      </c>
      <c r="B929" s="147" t="s">
        <v>58</v>
      </c>
      <c r="C929" s="147"/>
      <c r="D929" s="147"/>
      <c r="E929" s="147" t="s">
        <v>77</v>
      </c>
      <c r="F929" s="147"/>
      <c r="G929" s="147" t="s">
        <v>547</v>
      </c>
      <c r="H929" s="153">
        <f>SUM(H919:H928)</f>
        <v>30884</v>
      </c>
      <c r="I929" s="146"/>
      <c r="J929" s="149">
        <f>SUM(J919:J928)</f>
        <v>2573398.42</v>
      </c>
      <c r="K929" s="184">
        <f>SUM(K919:K928)</f>
        <v>2667105.66</v>
      </c>
      <c r="L929" s="149">
        <f t="shared" ref="L929:M929" si="112">SUM(L919:L928)</f>
        <v>12299770.890000001</v>
      </c>
      <c r="M929" s="149">
        <f t="shared" si="112"/>
        <v>11663258.080000002</v>
      </c>
      <c r="N929" s="147">
        <v>9</v>
      </c>
      <c r="O929" s="147">
        <v>9</v>
      </c>
      <c r="P929" s="147">
        <f>N929-O929</f>
        <v>0</v>
      </c>
      <c r="Q929" s="150">
        <f t="shared" si="109"/>
        <v>636512.80999999866</v>
      </c>
      <c r="R929" s="151">
        <f>L929/H929</f>
        <v>398.25705510944181</v>
      </c>
    </row>
    <row r="930" spans="1:18" x14ac:dyDescent="0.35">
      <c r="A930" s="140">
        <v>1</v>
      </c>
      <c r="B930" s="141" t="s">
        <v>58</v>
      </c>
      <c r="C930" s="141" t="s">
        <v>548</v>
      </c>
      <c r="D930" s="141" t="s">
        <v>86</v>
      </c>
      <c r="E930" s="141" t="s">
        <v>549</v>
      </c>
      <c r="F930" s="141" t="s">
        <v>210</v>
      </c>
      <c r="G930" s="141" t="s">
        <v>550</v>
      </c>
      <c r="H930" s="142"/>
      <c r="I930" s="140"/>
      <c r="J930" s="143"/>
      <c r="K930" s="144"/>
      <c r="L930" s="145"/>
      <c r="M930" s="145"/>
      <c r="N930" s="141"/>
      <c r="O930" s="141"/>
      <c r="P930" s="141"/>
    </row>
    <row r="931" spans="1:18" x14ac:dyDescent="0.35">
      <c r="A931" s="140">
        <v>2</v>
      </c>
      <c r="B931" s="141" t="s">
        <v>58</v>
      </c>
      <c r="C931" s="141" t="s">
        <v>548</v>
      </c>
      <c r="D931" s="141" t="s">
        <v>86</v>
      </c>
      <c r="E931" s="141" t="s">
        <v>549</v>
      </c>
      <c r="F931" s="141" t="s">
        <v>180</v>
      </c>
      <c r="G931" s="141" t="s">
        <v>1304</v>
      </c>
      <c r="H931" s="142">
        <v>3590</v>
      </c>
      <c r="I931" s="140">
        <v>3</v>
      </c>
      <c r="J931" s="143">
        <f>นครพนม!F38</f>
        <v>354399.55</v>
      </c>
      <c r="K931" s="144">
        <f>นครพนม!AN38</f>
        <v>360823.20999999996</v>
      </c>
      <c r="L931" s="145">
        <f>นครพนม!AO38</f>
        <v>1196843.1200000001</v>
      </c>
      <c r="M931" s="145">
        <f>นครพนม!AP38</f>
        <v>1369656.5699999998</v>
      </c>
      <c r="N931" s="141"/>
      <c r="O931" s="141"/>
      <c r="P931" s="141"/>
      <c r="Q931" s="133">
        <f t="shared" si="109"/>
        <v>-172813.44999999972</v>
      </c>
      <c r="R931" s="134">
        <f t="shared" si="110"/>
        <v>333.38248467966577</v>
      </c>
    </row>
    <row r="932" spans="1:18" x14ac:dyDescent="0.35">
      <c r="A932" s="140">
        <v>3</v>
      </c>
      <c r="B932" s="141" t="s">
        <v>58</v>
      </c>
      <c r="C932" s="141" t="s">
        <v>548</v>
      </c>
      <c r="D932" s="141" t="s">
        <v>86</v>
      </c>
      <c r="E932" s="141" t="s">
        <v>549</v>
      </c>
      <c r="F932" s="141" t="s">
        <v>180</v>
      </c>
      <c r="G932" s="141" t="s">
        <v>1305</v>
      </c>
      <c r="H932" s="142">
        <v>4275</v>
      </c>
      <c r="I932" s="140">
        <v>3</v>
      </c>
      <c r="J932" s="143">
        <f>นครพนม!F39</f>
        <v>379552.51</v>
      </c>
      <c r="K932" s="144">
        <f>นครพนม!AN39</f>
        <v>338303.88</v>
      </c>
      <c r="L932" s="145">
        <f>นครพนม!AO39</f>
        <v>1412670.38</v>
      </c>
      <c r="M932" s="145">
        <f>นครพนม!AP39</f>
        <v>1198719.8499999999</v>
      </c>
      <c r="N932" s="141"/>
      <c r="O932" s="141"/>
      <c r="P932" s="141"/>
      <c r="Q932" s="133">
        <f t="shared" si="109"/>
        <v>213950.53000000003</v>
      </c>
      <c r="R932" s="134">
        <f t="shared" si="110"/>
        <v>330.4492116959064</v>
      </c>
    </row>
    <row r="933" spans="1:18" x14ac:dyDescent="0.35">
      <c r="A933" s="140">
        <v>4</v>
      </c>
      <c r="B933" s="141" t="s">
        <v>58</v>
      </c>
      <c r="C933" s="141" t="s">
        <v>548</v>
      </c>
      <c r="D933" s="141" t="s">
        <v>86</v>
      </c>
      <c r="E933" s="141" t="s">
        <v>549</v>
      </c>
      <c r="F933" s="141" t="s">
        <v>180</v>
      </c>
      <c r="G933" s="141" t="s">
        <v>1306</v>
      </c>
      <c r="H933" s="142">
        <v>1050</v>
      </c>
      <c r="I933" s="140">
        <v>1</v>
      </c>
      <c r="J933" s="143">
        <f>นครพนม!F40</f>
        <v>470891.47</v>
      </c>
      <c r="K933" s="144">
        <f>นครพนม!AN40</f>
        <v>579925.78</v>
      </c>
      <c r="L933" s="145">
        <f>นครพนม!AO40</f>
        <v>1190209.6600000001</v>
      </c>
      <c r="M933" s="145">
        <f>นครพนม!AP40</f>
        <v>1146749.5899999999</v>
      </c>
      <c r="N933" s="141"/>
      <c r="O933" s="141"/>
      <c r="P933" s="141"/>
      <c r="Q933" s="133">
        <f t="shared" si="109"/>
        <v>43460.070000000298</v>
      </c>
      <c r="R933" s="134">
        <f t="shared" si="110"/>
        <v>1133.5330095238096</v>
      </c>
    </row>
    <row r="934" spans="1:18" x14ac:dyDescent="0.35">
      <c r="A934" s="140">
        <v>5</v>
      </c>
      <c r="B934" s="141" t="s">
        <v>58</v>
      </c>
      <c r="C934" s="141" t="s">
        <v>548</v>
      </c>
      <c r="D934" s="141" t="s">
        <v>86</v>
      </c>
      <c r="E934" s="141" t="s">
        <v>549</v>
      </c>
      <c r="F934" s="141" t="s">
        <v>180</v>
      </c>
      <c r="G934" s="141" t="s">
        <v>1307</v>
      </c>
      <c r="H934" s="142">
        <v>2081</v>
      </c>
      <c r="I934" s="140">
        <v>2</v>
      </c>
      <c r="J934" s="143">
        <f>นครพนม!F41</f>
        <v>197691.01</v>
      </c>
      <c r="K934" s="144">
        <f>นครพนม!AN41</f>
        <v>-225355.06999999995</v>
      </c>
      <c r="L934" s="145">
        <f>นครพนม!AO41</f>
        <v>1505869.28</v>
      </c>
      <c r="M934" s="145">
        <f>นครพนม!AP41</f>
        <v>1630869.5199999998</v>
      </c>
      <c r="N934" s="141"/>
      <c r="O934" s="141"/>
      <c r="P934" s="141"/>
      <c r="Q934" s="133">
        <f t="shared" si="109"/>
        <v>-125000.23999999976</v>
      </c>
      <c r="R934" s="134">
        <f t="shared" si="110"/>
        <v>723.62771744353677</v>
      </c>
    </row>
    <row r="935" spans="1:18" x14ac:dyDescent="0.35">
      <c r="A935" s="140">
        <v>6</v>
      </c>
      <c r="B935" s="141" t="s">
        <v>58</v>
      </c>
      <c r="C935" s="141" t="s">
        <v>548</v>
      </c>
      <c r="D935" s="141" t="s">
        <v>86</v>
      </c>
      <c r="E935" s="141" t="s">
        <v>549</v>
      </c>
      <c r="F935" s="141" t="s">
        <v>180</v>
      </c>
      <c r="G935" s="141" t="s">
        <v>1308</v>
      </c>
      <c r="H935" s="142">
        <v>2563</v>
      </c>
      <c r="I935" s="140">
        <v>2</v>
      </c>
      <c r="J935" s="143">
        <f>นครพนม!F42</f>
        <v>193522.47</v>
      </c>
      <c r="K935" s="144">
        <f>นครพนม!AN42</f>
        <v>784319.45</v>
      </c>
      <c r="L935" s="145">
        <f>นครพนม!AO42</f>
        <v>1305813.54</v>
      </c>
      <c r="M935" s="145">
        <f>นครพนม!AP42</f>
        <v>1424116.56</v>
      </c>
      <c r="N935" s="141"/>
      <c r="O935" s="141"/>
      <c r="P935" s="141"/>
      <c r="Q935" s="133">
        <f t="shared" si="109"/>
        <v>-118303.02000000002</v>
      </c>
      <c r="R935" s="134">
        <f t="shared" si="110"/>
        <v>509.48635973468595</v>
      </c>
    </row>
    <row r="936" spans="1:18" x14ac:dyDescent="0.35">
      <c r="A936" s="140">
        <v>7</v>
      </c>
      <c r="B936" s="141" t="s">
        <v>58</v>
      </c>
      <c r="C936" s="141" t="s">
        <v>548</v>
      </c>
      <c r="D936" s="141" t="s">
        <v>86</v>
      </c>
      <c r="E936" s="141" t="s">
        <v>549</v>
      </c>
      <c r="F936" s="141" t="s">
        <v>180</v>
      </c>
      <c r="G936" s="141" t="s">
        <v>1309</v>
      </c>
      <c r="H936" s="142">
        <v>2302</v>
      </c>
      <c r="I936" s="140">
        <v>2</v>
      </c>
      <c r="J936" s="143">
        <f>นครพนม!F43</f>
        <v>309867.74</v>
      </c>
      <c r="K936" s="144">
        <f>นครพนม!AN43</f>
        <v>985807.58999999985</v>
      </c>
      <c r="L936" s="145">
        <f>นครพนม!AO43</f>
        <v>1480769.18</v>
      </c>
      <c r="M936" s="145">
        <f>นครพนม!AP43</f>
        <v>1517243.88</v>
      </c>
      <c r="N936" s="141"/>
      <c r="O936" s="141"/>
      <c r="P936" s="141"/>
      <c r="Q936" s="133">
        <f t="shared" si="109"/>
        <v>-36474.699999999953</v>
      </c>
      <c r="R936" s="134">
        <f t="shared" si="110"/>
        <v>643.25333622936569</v>
      </c>
    </row>
    <row r="937" spans="1:18" x14ac:dyDescent="0.35">
      <c r="A937" s="140">
        <v>8</v>
      </c>
      <c r="B937" s="141" t="s">
        <v>58</v>
      </c>
      <c r="C937" s="141" t="s">
        <v>548</v>
      </c>
      <c r="D937" s="141" t="s">
        <v>86</v>
      </c>
      <c r="E937" s="141" t="s">
        <v>549</v>
      </c>
      <c r="F937" s="141" t="s">
        <v>180</v>
      </c>
      <c r="G937" s="141" t="s">
        <v>1310</v>
      </c>
      <c r="H937" s="142">
        <v>2003</v>
      </c>
      <c r="I937" s="140">
        <v>2</v>
      </c>
      <c r="J937" s="143">
        <f>นครพนม!F44</f>
        <v>328605.86</v>
      </c>
      <c r="K937" s="144">
        <f>นครพนม!AN44</f>
        <v>550061.15999999992</v>
      </c>
      <c r="L937" s="145">
        <f>นครพนม!AO44</f>
        <v>495463.8</v>
      </c>
      <c r="M937" s="145">
        <f>นครพนม!AP44</f>
        <v>373306.70999999996</v>
      </c>
      <c r="N937" s="141"/>
      <c r="O937" s="141"/>
      <c r="P937" s="141"/>
      <c r="Q937" s="133">
        <f t="shared" si="109"/>
        <v>122157.09000000003</v>
      </c>
      <c r="R937" s="134">
        <f t="shared" si="110"/>
        <v>247.36085871193211</v>
      </c>
    </row>
    <row r="938" spans="1:18" x14ac:dyDescent="0.35">
      <c r="A938" s="140">
        <v>9</v>
      </c>
      <c r="B938" s="141" t="s">
        <v>58</v>
      </c>
      <c r="C938" s="141" t="s">
        <v>548</v>
      </c>
      <c r="D938" s="141" t="s">
        <v>86</v>
      </c>
      <c r="E938" s="141" t="s">
        <v>549</v>
      </c>
      <c r="F938" s="141" t="s">
        <v>180</v>
      </c>
      <c r="G938" s="141" t="s">
        <v>1311</v>
      </c>
      <c r="H938" s="142">
        <v>2921</v>
      </c>
      <c r="I938" s="140">
        <v>2</v>
      </c>
      <c r="J938" s="143">
        <f>นครพนม!F45</f>
        <v>449485.87</v>
      </c>
      <c r="K938" s="144">
        <f>นครพนม!AN45</f>
        <v>475151.12</v>
      </c>
      <c r="L938" s="145">
        <f>นครพนม!AO45</f>
        <v>1433901.8900000001</v>
      </c>
      <c r="M938" s="145">
        <f>นครพนม!AP45</f>
        <v>1313019.69</v>
      </c>
      <c r="N938" s="141"/>
      <c r="O938" s="141"/>
      <c r="P938" s="141"/>
      <c r="Q938" s="133">
        <f t="shared" si="109"/>
        <v>120882.20000000019</v>
      </c>
      <c r="R938" s="134">
        <f t="shared" si="110"/>
        <v>490.89417665183163</v>
      </c>
    </row>
    <row r="939" spans="1:18" x14ac:dyDescent="0.35">
      <c r="A939" s="140">
        <v>10</v>
      </c>
      <c r="B939" s="141" t="s">
        <v>58</v>
      </c>
      <c r="C939" s="141" t="s">
        <v>548</v>
      </c>
      <c r="D939" s="141" t="s">
        <v>86</v>
      </c>
      <c r="E939" s="141" t="s">
        <v>549</v>
      </c>
      <c r="F939" s="141" t="s">
        <v>180</v>
      </c>
      <c r="G939" s="141" t="s">
        <v>1312</v>
      </c>
      <c r="H939" s="142">
        <v>2021</v>
      </c>
      <c r="I939" s="140">
        <v>2</v>
      </c>
      <c r="J939" s="143">
        <f>นครพนม!F46</f>
        <v>179956.78</v>
      </c>
      <c r="K939" s="144">
        <f>นครพนม!AN46</f>
        <v>232829.14</v>
      </c>
      <c r="L939" s="145">
        <f>นครพนม!AO46</f>
        <v>1257665.4900000002</v>
      </c>
      <c r="M939" s="145">
        <f>นครพนม!AP46</f>
        <v>1160121.4099999997</v>
      </c>
      <c r="N939" s="141"/>
      <c r="O939" s="141"/>
      <c r="P939" s="141"/>
      <c r="Q939" s="133">
        <f t="shared" si="109"/>
        <v>97544.08000000054</v>
      </c>
      <c r="R939" s="134">
        <f t="shared" si="110"/>
        <v>622.29860959920848</v>
      </c>
    </row>
    <row r="940" spans="1:18" x14ac:dyDescent="0.35">
      <c r="A940" s="140">
        <v>11</v>
      </c>
      <c r="B940" s="141" t="s">
        <v>58</v>
      </c>
      <c r="C940" s="141" t="s">
        <v>548</v>
      </c>
      <c r="D940" s="141" t="s">
        <v>86</v>
      </c>
      <c r="E940" s="141" t="s">
        <v>549</v>
      </c>
      <c r="F940" s="141" t="s">
        <v>180</v>
      </c>
      <c r="G940" s="141" t="s">
        <v>1313</v>
      </c>
      <c r="H940" s="142">
        <v>1750</v>
      </c>
      <c r="I940" s="140">
        <v>2</v>
      </c>
      <c r="J940" s="143">
        <f>นครพนม!F47</f>
        <v>171758.98</v>
      </c>
      <c r="K940" s="144">
        <f>นครพนม!AN47</f>
        <v>84751.62</v>
      </c>
      <c r="L940" s="145">
        <f>นครพนม!AO47</f>
        <v>920774.9</v>
      </c>
      <c r="M940" s="145">
        <f>นครพนม!AP47</f>
        <v>857683.2</v>
      </c>
      <c r="N940" s="141"/>
      <c r="O940" s="141"/>
      <c r="P940" s="141"/>
      <c r="Q940" s="133">
        <f t="shared" si="109"/>
        <v>63091.70000000007</v>
      </c>
      <c r="R940" s="134">
        <f t="shared" si="110"/>
        <v>526.1570857142857</v>
      </c>
    </row>
    <row r="941" spans="1:18" x14ac:dyDescent="0.35">
      <c r="A941" s="140">
        <v>12</v>
      </c>
      <c r="B941" s="141" t="s">
        <v>58</v>
      </c>
      <c r="C941" s="141" t="s">
        <v>548</v>
      </c>
      <c r="D941" s="141" t="s">
        <v>86</v>
      </c>
      <c r="E941" s="141" t="s">
        <v>549</v>
      </c>
      <c r="F941" s="141" t="s">
        <v>180</v>
      </c>
      <c r="G941" s="141" t="s">
        <v>1314</v>
      </c>
      <c r="H941" s="142">
        <v>1875</v>
      </c>
      <c r="I941" s="140">
        <v>2</v>
      </c>
      <c r="J941" s="143">
        <f>นครพนม!F48</f>
        <v>192502.52</v>
      </c>
      <c r="K941" s="144">
        <f>นครพนม!AN48</f>
        <v>300366.67</v>
      </c>
      <c r="L941" s="145">
        <f>นครพนม!AO48</f>
        <v>866665.21</v>
      </c>
      <c r="M941" s="145">
        <f>นครพนม!AP48</f>
        <v>791753.79999999993</v>
      </c>
      <c r="N941" s="141"/>
      <c r="O941" s="141"/>
      <c r="P941" s="141"/>
      <c r="Q941" s="133">
        <f t="shared" si="109"/>
        <v>74911.410000000033</v>
      </c>
      <c r="R941" s="134">
        <f t="shared" si="110"/>
        <v>462.22144533333329</v>
      </c>
    </row>
    <row r="942" spans="1:18" x14ac:dyDescent="0.35">
      <c r="A942" s="140">
        <v>13</v>
      </c>
      <c r="B942" s="141" t="s">
        <v>58</v>
      </c>
      <c r="C942" s="141" t="s">
        <v>548</v>
      </c>
      <c r="D942" s="141" t="s">
        <v>86</v>
      </c>
      <c r="E942" s="141" t="s">
        <v>549</v>
      </c>
      <c r="F942" s="141" t="s">
        <v>180</v>
      </c>
      <c r="G942" s="141" t="s">
        <v>1315</v>
      </c>
      <c r="H942" s="142">
        <v>2733</v>
      </c>
      <c r="I942" s="140">
        <v>2</v>
      </c>
      <c r="J942" s="143">
        <f>นครพนม!F49</f>
        <v>420608.18</v>
      </c>
      <c r="K942" s="144">
        <f>นครพนม!AN49</f>
        <v>339725.86</v>
      </c>
      <c r="L942" s="145">
        <f>นครพนม!AO49</f>
        <v>1146975.28</v>
      </c>
      <c r="M942" s="145">
        <f>นครพนม!AP49</f>
        <v>1178909.1300000001</v>
      </c>
      <c r="N942" s="141"/>
      <c r="O942" s="141"/>
      <c r="P942" s="141"/>
      <c r="Q942" s="133">
        <f t="shared" si="109"/>
        <v>-31933.850000000093</v>
      </c>
      <c r="R942" s="134">
        <f t="shared" si="110"/>
        <v>419.67628247347238</v>
      </c>
    </row>
    <row r="943" spans="1:18" x14ac:dyDescent="0.35">
      <c r="A943" s="140">
        <v>14</v>
      </c>
      <c r="B943" s="141" t="s">
        <v>58</v>
      </c>
      <c r="C943" s="141" t="s">
        <v>548</v>
      </c>
      <c r="D943" s="141" t="s">
        <v>86</v>
      </c>
      <c r="E943" s="141" t="s">
        <v>549</v>
      </c>
      <c r="F943" s="141" t="s">
        <v>180</v>
      </c>
      <c r="G943" s="141" t="s">
        <v>1316</v>
      </c>
      <c r="H943" s="142">
        <v>2730</v>
      </c>
      <c r="I943" s="140">
        <v>2</v>
      </c>
      <c r="J943" s="143">
        <f>นครพนม!F50</f>
        <v>314436.90999999997</v>
      </c>
      <c r="K943" s="144">
        <f>นครพนม!AN50</f>
        <v>865036.8899999999</v>
      </c>
      <c r="L943" s="145">
        <f>นครพนม!AO50</f>
        <v>1292543.32</v>
      </c>
      <c r="M943" s="145">
        <f>นครพนม!AP50</f>
        <v>1385771.76</v>
      </c>
      <c r="N943" s="141"/>
      <c r="O943" s="141"/>
      <c r="P943" s="141"/>
      <c r="Q943" s="133">
        <f t="shared" si="109"/>
        <v>-93228.439999999944</v>
      </c>
      <c r="R943" s="134">
        <f t="shared" si="110"/>
        <v>473.45909157509158</v>
      </c>
    </row>
    <row r="944" spans="1:18" x14ac:dyDescent="0.35">
      <c r="A944" s="140">
        <v>15</v>
      </c>
      <c r="B944" s="141" t="s">
        <v>58</v>
      </c>
      <c r="C944" s="141" t="s">
        <v>548</v>
      </c>
      <c r="D944" s="141" t="s">
        <v>86</v>
      </c>
      <c r="E944" s="141" t="s">
        <v>549</v>
      </c>
      <c r="F944" s="141" t="s">
        <v>180</v>
      </c>
      <c r="G944" s="141" t="s">
        <v>1317</v>
      </c>
      <c r="H944" s="142">
        <v>2627</v>
      </c>
      <c r="I944" s="140">
        <v>2</v>
      </c>
      <c r="J944" s="143">
        <f>นครพนม!F51</f>
        <v>573891.69999999995</v>
      </c>
      <c r="K944" s="144">
        <f>นครพนม!AN51</f>
        <v>945448.1</v>
      </c>
      <c r="L944" s="145">
        <f>นครพนม!AO51</f>
        <v>1338443.48</v>
      </c>
      <c r="M944" s="145">
        <f>นครพนม!AP51</f>
        <v>1001485.8799999999</v>
      </c>
      <c r="N944" s="141"/>
      <c r="O944" s="141"/>
      <c r="P944" s="141"/>
      <c r="Q944" s="133">
        <f t="shared" si="109"/>
        <v>336957.60000000009</v>
      </c>
      <c r="R944" s="134">
        <f t="shared" si="110"/>
        <v>509.49504377617052</v>
      </c>
    </row>
    <row r="945" spans="1:18" x14ac:dyDescent="0.35">
      <c r="A945" s="140">
        <v>16</v>
      </c>
      <c r="B945" s="141" t="s">
        <v>58</v>
      </c>
      <c r="C945" s="141" t="s">
        <v>548</v>
      </c>
      <c r="D945" s="141" t="s">
        <v>86</v>
      </c>
      <c r="E945" s="141" t="s">
        <v>549</v>
      </c>
      <c r="F945" s="141" t="s">
        <v>180</v>
      </c>
      <c r="G945" s="141" t="s">
        <v>1318</v>
      </c>
      <c r="H945" s="142">
        <v>1841</v>
      </c>
      <c r="I945" s="140">
        <v>2</v>
      </c>
      <c r="J945" s="143">
        <f>นครพนม!F52</f>
        <v>452202.26</v>
      </c>
      <c r="K945" s="144">
        <f>นครพนม!AN52</f>
        <v>480869.23</v>
      </c>
      <c r="L945" s="145">
        <f>นครพนม!AO52</f>
        <v>397328.37</v>
      </c>
      <c r="M945" s="145">
        <f>นครพนม!AP52</f>
        <v>300093.63</v>
      </c>
      <c r="N945" s="141"/>
      <c r="O945" s="141"/>
      <c r="P945" s="141"/>
      <c r="Q945" s="133">
        <f t="shared" si="109"/>
        <v>97234.739999999991</v>
      </c>
      <c r="R945" s="134">
        <f t="shared" si="110"/>
        <v>215.82203693644757</v>
      </c>
    </row>
    <row r="946" spans="1:18" x14ac:dyDescent="0.35">
      <c r="A946" s="154">
        <v>17</v>
      </c>
      <c r="B946" s="155" t="s">
        <v>58</v>
      </c>
      <c r="C946" s="155" t="s">
        <v>548</v>
      </c>
      <c r="D946" s="155" t="s">
        <v>86</v>
      </c>
      <c r="E946" s="155" t="s">
        <v>549</v>
      </c>
      <c r="F946" s="155" t="s">
        <v>180</v>
      </c>
      <c r="G946" s="155" t="s">
        <v>1319</v>
      </c>
      <c r="H946" s="156">
        <v>2414</v>
      </c>
      <c r="I946" s="154">
        <v>2</v>
      </c>
      <c r="J946" s="143">
        <f>นครพนม!F53</f>
        <v>99682.44</v>
      </c>
      <c r="K946" s="144">
        <f>นครพนม!AN53</f>
        <v>371759.17</v>
      </c>
      <c r="L946" s="145">
        <f>นครพนม!AO53</f>
        <v>1143442.3600000001</v>
      </c>
      <c r="M946" s="145">
        <f>นครพนม!AP53</f>
        <v>1130850.1100000001</v>
      </c>
      <c r="N946" s="141"/>
      <c r="O946" s="141"/>
      <c r="P946" s="141"/>
      <c r="Q946" s="133">
        <f t="shared" si="109"/>
        <v>12592.25</v>
      </c>
      <c r="R946" s="134">
        <f t="shared" si="110"/>
        <v>473.67123446561726</v>
      </c>
    </row>
    <row r="947" spans="1:18" x14ac:dyDescent="0.35">
      <c r="A947" s="154">
        <v>18</v>
      </c>
      <c r="B947" s="155" t="s">
        <v>58</v>
      </c>
      <c r="C947" s="155" t="s">
        <v>548</v>
      </c>
      <c r="D947" s="155" t="s">
        <v>86</v>
      </c>
      <c r="E947" s="155" t="s">
        <v>549</v>
      </c>
      <c r="F947" s="155" t="s">
        <v>180</v>
      </c>
      <c r="G947" s="155" t="s">
        <v>1320</v>
      </c>
      <c r="H947" s="156">
        <v>1799</v>
      </c>
      <c r="I947" s="154">
        <v>2</v>
      </c>
      <c r="J947" s="143">
        <f>นครพนม!F54</f>
        <v>131868.01</v>
      </c>
      <c r="K947" s="144">
        <f>นครพนม!AN54</f>
        <v>59741.66</v>
      </c>
      <c r="L947" s="145">
        <f>นครพนม!AO54</f>
        <v>1033299.0700000001</v>
      </c>
      <c r="M947" s="145">
        <f>นครพนม!AP54</f>
        <v>907043.17000000016</v>
      </c>
      <c r="N947" s="141"/>
      <c r="O947" s="141"/>
      <c r="P947" s="141"/>
      <c r="Q947" s="133">
        <f t="shared" si="109"/>
        <v>126255.89999999991</v>
      </c>
      <c r="R947" s="134">
        <f t="shared" si="110"/>
        <v>574.37413563090604</v>
      </c>
    </row>
    <row r="948" spans="1:18" s="152" customFormat="1" x14ac:dyDescent="0.35">
      <c r="A948" s="146">
        <v>3</v>
      </c>
      <c r="B948" s="147" t="s">
        <v>58</v>
      </c>
      <c r="C948" s="147"/>
      <c r="D948" s="147"/>
      <c r="E948" s="147" t="s">
        <v>77</v>
      </c>
      <c r="F948" s="147"/>
      <c r="G948" s="147" t="s">
        <v>551</v>
      </c>
      <c r="H948" s="153">
        <f>SUM(H930:H947)</f>
        <v>40575</v>
      </c>
      <c r="I948" s="146"/>
      <c r="J948" s="149">
        <f>SUM(J930:J947)</f>
        <v>5220924.26</v>
      </c>
      <c r="K948" s="149">
        <f t="shared" ref="K948:M948" si="113">SUM(K930:K947)</f>
        <v>7529565.4600000009</v>
      </c>
      <c r="L948" s="149">
        <f t="shared" si="113"/>
        <v>19418678.330000002</v>
      </c>
      <c r="M948" s="149">
        <f t="shared" si="113"/>
        <v>18687394.460000005</v>
      </c>
      <c r="N948" s="147">
        <v>17</v>
      </c>
      <c r="O948" s="147">
        <v>17</v>
      </c>
      <c r="P948" s="147">
        <f>N948-O948</f>
        <v>0</v>
      </c>
      <c r="Q948" s="150">
        <f t="shared" si="109"/>
        <v>731283.86999999732</v>
      </c>
      <c r="R948" s="151">
        <f>L948/H948</f>
        <v>478.58726629698094</v>
      </c>
    </row>
    <row r="949" spans="1:18" x14ac:dyDescent="0.35">
      <c r="A949" s="140">
        <v>1</v>
      </c>
      <c r="B949" s="141" t="s">
        <v>58</v>
      </c>
      <c r="C949" s="141" t="s">
        <v>552</v>
      </c>
      <c r="D949" s="141" t="s">
        <v>93</v>
      </c>
      <c r="E949" s="141" t="s">
        <v>553</v>
      </c>
      <c r="F949" s="141" t="s">
        <v>210</v>
      </c>
      <c r="G949" s="141" t="s">
        <v>554</v>
      </c>
      <c r="H949" s="142"/>
      <c r="I949" s="140"/>
      <c r="J949" s="143"/>
      <c r="K949" s="144"/>
      <c r="L949" s="145"/>
      <c r="M949" s="145"/>
      <c r="N949" s="141"/>
      <c r="O949" s="141"/>
      <c r="P949" s="141"/>
    </row>
    <row r="950" spans="1:18" x14ac:dyDescent="0.35">
      <c r="A950" s="140">
        <v>2</v>
      </c>
      <c r="B950" s="141" t="s">
        <v>58</v>
      </c>
      <c r="C950" s="141" t="s">
        <v>552</v>
      </c>
      <c r="D950" s="141" t="s">
        <v>93</v>
      </c>
      <c r="E950" s="141" t="s">
        <v>553</v>
      </c>
      <c r="F950" s="141" t="s">
        <v>180</v>
      </c>
      <c r="G950" s="141" t="s">
        <v>1321</v>
      </c>
      <c r="H950" s="142">
        <v>2442</v>
      </c>
      <c r="I950" s="140">
        <v>2</v>
      </c>
      <c r="J950" s="143">
        <f>นครพนม!F55</f>
        <v>454888.67</v>
      </c>
      <c r="K950" s="144">
        <f>นครพนม!AN55</f>
        <v>455093.35</v>
      </c>
      <c r="L950" s="145">
        <f>นครพนม!AO55</f>
        <v>1603082.54</v>
      </c>
      <c r="M950" s="145">
        <f>นครพนม!AP55</f>
        <v>1809528</v>
      </c>
      <c r="N950" s="141"/>
      <c r="O950" s="141"/>
      <c r="P950" s="141"/>
      <c r="Q950" s="133">
        <f t="shared" si="109"/>
        <v>-206445.45999999996</v>
      </c>
      <c r="R950" s="134">
        <f t="shared" si="110"/>
        <v>656.46295659295663</v>
      </c>
    </row>
    <row r="951" spans="1:18" x14ac:dyDescent="0.35">
      <c r="A951" s="140">
        <v>3</v>
      </c>
      <c r="B951" s="141" t="s">
        <v>58</v>
      </c>
      <c r="C951" s="141" t="s">
        <v>552</v>
      </c>
      <c r="D951" s="141" t="s">
        <v>93</v>
      </c>
      <c r="E951" s="141" t="s">
        <v>553</v>
      </c>
      <c r="F951" s="141" t="s">
        <v>180</v>
      </c>
      <c r="G951" s="141" t="s">
        <v>1322</v>
      </c>
      <c r="H951" s="142">
        <v>1417</v>
      </c>
      <c r="I951" s="140">
        <v>1</v>
      </c>
      <c r="J951" s="143">
        <f>นครพนม!F56</f>
        <v>219033.04</v>
      </c>
      <c r="K951" s="144">
        <f>นครพนม!AN56</f>
        <v>232884.96000000002</v>
      </c>
      <c r="L951" s="145">
        <f>นครพนม!AO56</f>
        <v>732907.14</v>
      </c>
      <c r="M951" s="145">
        <f>นครพนม!AP56</f>
        <v>1152554.6199999999</v>
      </c>
      <c r="N951" s="141"/>
      <c r="O951" s="141"/>
      <c r="P951" s="141"/>
      <c r="Q951" s="133">
        <f t="shared" si="109"/>
        <v>-419647.47999999986</v>
      </c>
      <c r="R951" s="134">
        <f t="shared" si="110"/>
        <v>517.22451658433306</v>
      </c>
    </row>
    <row r="952" spans="1:18" x14ac:dyDescent="0.35">
      <c r="A952" s="140">
        <v>4</v>
      </c>
      <c r="B952" s="141" t="s">
        <v>58</v>
      </c>
      <c r="C952" s="141" t="s">
        <v>552</v>
      </c>
      <c r="D952" s="141" t="s">
        <v>93</v>
      </c>
      <c r="E952" s="141" t="s">
        <v>553</v>
      </c>
      <c r="F952" s="141" t="s">
        <v>180</v>
      </c>
      <c r="G952" s="141" t="s">
        <v>1323</v>
      </c>
      <c r="H952" s="142">
        <v>1301</v>
      </c>
      <c r="I952" s="140">
        <v>1</v>
      </c>
      <c r="J952" s="143">
        <f>นครพนม!F57</f>
        <v>435091.18</v>
      </c>
      <c r="K952" s="144">
        <f>นครพนม!AN57</f>
        <v>420362.73000000004</v>
      </c>
      <c r="L952" s="145">
        <f>นครพนม!AO57</f>
        <v>764358.1100000001</v>
      </c>
      <c r="M952" s="145">
        <f>นครพนม!AP57</f>
        <v>818351.0199999999</v>
      </c>
      <c r="N952" s="141"/>
      <c r="O952" s="141"/>
      <c r="P952" s="141"/>
      <c r="Q952" s="133">
        <f t="shared" si="109"/>
        <v>-53992.9099999998</v>
      </c>
      <c r="R952" s="134">
        <f t="shared" si="110"/>
        <v>587.51584166026146</v>
      </c>
    </row>
    <row r="953" spans="1:18" x14ac:dyDescent="0.35">
      <c r="A953" s="140">
        <v>5</v>
      </c>
      <c r="B953" s="141" t="s">
        <v>58</v>
      </c>
      <c r="C953" s="141" t="s">
        <v>552</v>
      </c>
      <c r="D953" s="141" t="s">
        <v>93</v>
      </c>
      <c r="E953" s="141" t="s">
        <v>553</v>
      </c>
      <c r="F953" s="141" t="s">
        <v>180</v>
      </c>
      <c r="G953" s="141" t="s">
        <v>1324</v>
      </c>
      <c r="H953" s="142">
        <v>2427</v>
      </c>
      <c r="I953" s="140">
        <v>2</v>
      </c>
      <c r="J953" s="143">
        <f>นครพนม!F58</f>
        <v>536338.37</v>
      </c>
      <c r="K953" s="144">
        <f>นครพนม!AN58</f>
        <v>563326.66999999993</v>
      </c>
      <c r="L953" s="145">
        <f>นครพนม!AO58</f>
        <v>1092705.1499999999</v>
      </c>
      <c r="M953" s="145">
        <f>นครพนม!AP58</f>
        <v>1147606.1000000001</v>
      </c>
      <c r="N953" s="141"/>
      <c r="O953" s="141"/>
      <c r="P953" s="141"/>
      <c r="Q953" s="133">
        <f t="shared" si="109"/>
        <v>-54900.950000000186</v>
      </c>
      <c r="R953" s="134">
        <f t="shared" si="110"/>
        <v>450.22873918417798</v>
      </c>
    </row>
    <row r="954" spans="1:18" x14ac:dyDescent="0.35">
      <c r="A954" s="140">
        <v>6</v>
      </c>
      <c r="B954" s="141" t="s">
        <v>58</v>
      </c>
      <c r="C954" s="141" t="s">
        <v>552</v>
      </c>
      <c r="D954" s="141" t="s">
        <v>93</v>
      </c>
      <c r="E954" s="141" t="s">
        <v>553</v>
      </c>
      <c r="F954" s="141" t="s">
        <v>180</v>
      </c>
      <c r="G954" s="141" t="s">
        <v>1325</v>
      </c>
      <c r="H954" s="142">
        <v>1385</v>
      </c>
      <c r="I954" s="140">
        <v>1</v>
      </c>
      <c r="J954" s="143">
        <f>นครพนม!F59</f>
        <v>224729.23</v>
      </c>
      <c r="K954" s="144">
        <f>นครพนม!AN59</f>
        <v>226600.01</v>
      </c>
      <c r="L954" s="145">
        <f>นครพนม!AO59</f>
        <v>827464.94</v>
      </c>
      <c r="M954" s="145">
        <f>นครพนม!AP59</f>
        <v>820579.5</v>
      </c>
      <c r="N954" s="141"/>
      <c r="O954" s="141"/>
      <c r="P954" s="141"/>
      <c r="Q954" s="133">
        <f t="shared" si="109"/>
        <v>6885.4399999999441</v>
      </c>
      <c r="R954" s="134">
        <f t="shared" si="110"/>
        <v>597.44761010830325</v>
      </c>
    </row>
    <row r="955" spans="1:18" x14ac:dyDescent="0.35">
      <c r="A955" s="140">
        <v>7</v>
      </c>
      <c r="B955" s="141" t="s">
        <v>58</v>
      </c>
      <c r="C955" s="141" t="s">
        <v>552</v>
      </c>
      <c r="D955" s="141" t="s">
        <v>93</v>
      </c>
      <c r="E955" s="141" t="s">
        <v>553</v>
      </c>
      <c r="F955" s="141" t="s">
        <v>180</v>
      </c>
      <c r="G955" s="141" t="s">
        <v>1326</v>
      </c>
      <c r="H955" s="142">
        <v>2740</v>
      </c>
      <c r="I955" s="140">
        <v>2</v>
      </c>
      <c r="J955" s="143">
        <f>นครพนม!F60</f>
        <v>297315.95</v>
      </c>
      <c r="K955" s="144">
        <f>นครพนม!AN60</f>
        <v>338442.01</v>
      </c>
      <c r="L955" s="145">
        <f>นครพนม!AO60</f>
        <v>1416675.04</v>
      </c>
      <c r="M955" s="145">
        <f>นครพนม!AP60</f>
        <v>1465354.9200000002</v>
      </c>
      <c r="N955" s="141"/>
      <c r="O955" s="141"/>
      <c r="P955" s="141"/>
      <c r="Q955" s="133">
        <f t="shared" si="109"/>
        <v>-48679.880000000121</v>
      </c>
      <c r="R955" s="134">
        <f t="shared" si="110"/>
        <v>517.03468613138682</v>
      </c>
    </row>
    <row r="956" spans="1:18" x14ac:dyDescent="0.35">
      <c r="A956" s="140">
        <v>8</v>
      </c>
      <c r="B956" s="141" t="s">
        <v>58</v>
      </c>
      <c r="C956" s="141" t="s">
        <v>552</v>
      </c>
      <c r="D956" s="141" t="s">
        <v>93</v>
      </c>
      <c r="E956" s="141" t="s">
        <v>553</v>
      </c>
      <c r="F956" s="141" t="s">
        <v>180</v>
      </c>
      <c r="G956" s="141" t="s">
        <v>1327</v>
      </c>
      <c r="H956" s="142">
        <v>2998</v>
      </c>
      <c r="I956" s="140">
        <v>2</v>
      </c>
      <c r="J956" s="143">
        <f>นครพนม!F61</f>
        <v>286416.88</v>
      </c>
      <c r="K956" s="144">
        <f>นครพนม!AN61</f>
        <v>335741.86999999994</v>
      </c>
      <c r="L956" s="145">
        <f>นครพนม!AO61</f>
        <v>1202715.77</v>
      </c>
      <c r="M956" s="145">
        <f>นครพนม!AP61</f>
        <v>1415404.2</v>
      </c>
      <c r="N956" s="141"/>
      <c r="O956" s="141"/>
      <c r="P956" s="141"/>
      <c r="Q956" s="133">
        <f t="shared" si="109"/>
        <v>-212688.42999999993</v>
      </c>
      <c r="R956" s="134">
        <f t="shared" si="110"/>
        <v>401.17270513675783</v>
      </c>
    </row>
    <row r="957" spans="1:18" x14ac:dyDescent="0.35">
      <c r="A957" s="140">
        <v>9</v>
      </c>
      <c r="B957" s="141" t="s">
        <v>58</v>
      </c>
      <c r="C957" s="141" t="s">
        <v>552</v>
      </c>
      <c r="D957" s="141" t="s">
        <v>93</v>
      </c>
      <c r="E957" s="141" t="s">
        <v>553</v>
      </c>
      <c r="F957" s="141" t="s">
        <v>180</v>
      </c>
      <c r="G957" s="141" t="s">
        <v>1328</v>
      </c>
      <c r="H957" s="142">
        <v>1500</v>
      </c>
      <c r="I957" s="140">
        <v>1</v>
      </c>
      <c r="J957" s="143">
        <f>นครพนม!F62</f>
        <v>374611.21</v>
      </c>
      <c r="K957" s="144">
        <f>นครพนม!AN62</f>
        <v>414999.83</v>
      </c>
      <c r="L957" s="145">
        <f>นครพนม!AO62</f>
        <v>1174665.0899999999</v>
      </c>
      <c r="M957" s="145">
        <f>นครพนม!AP62</f>
        <v>1307218.6199999999</v>
      </c>
      <c r="N957" s="141"/>
      <c r="O957" s="141"/>
      <c r="P957" s="141"/>
      <c r="Q957" s="133">
        <f t="shared" si="109"/>
        <v>-132553.53000000003</v>
      </c>
      <c r="R957" s="134">
        <f t="shared" si="110"/>
        <v>783.11005999999986</v>
      </c>
    </row>
    <row r="958" spans="1:18" x14ac:dyDescent="0.35">
      <c r="A958" s="140">
        <v>10</v>
      </c>
      <c r="B958" s="141" t="s">
        <v>58</v>
      </c>
      <c r="C958" s="141" t="s">
        <v>552</v>
      </c>
      <c r="D958" s="141" t="s">
        <v>93</v>
      </c>
      <c r="E958" s="141" t="s">
        <v>553</v>
      </c>
      <c r="F958" s="141" t="s">
        <v>180</v>
      </c>
      <c r="G958" s="141" t="s">
        <v>1329</v>
      </c>
      <c r="H958" s="142">
        <v>3005</v>
      </c>
      <c r="I958" s="140">
        <v>3</v>
      </c>
      <c r="J958" s="143">
        <f>นครพนม!F63</f>
        <v>239667.09</v>
      </c>
      <c r="K958" s="144">
        <f>นครพนม!AN63</f>
        <v>234189.41999999998</v>
      </c>
      <c r="L958" s="145">
        <f>นครพนม!AO63</f>
        <v>1336833.42</v>
      </c>
      <c r="M958" s="145">
        <f>นครพนม!AP63</f>
        <v>1363672.1500000001</v>
      </c>
      <c r="N958" s="141"/>
      <c r="O958" s="141"/>
      <c r="P958" s="141"/>
      <c r="Q958" s="133">
        <f t="shared" si="109"/>
        <v>-26838.730000000214</v>
      </c>
      <c r="R958" s="134">
        <f t="shared" si="110"/>
        <v>444.86969051580695</v>
      </c>
    </row>
    <row r="959" spans="1:18" s="152" customFormat="1" x14ac:dyDescent="0.35">
      <c r="A959" s="146">
        <v>4</v>
      </c>
      <c r="B959" s="147" t="s">
        <v>58</v>
      </c>
      <c r="C959" s="147"/>
      <c r="D959" s="147"/>
      <c r="E959" s="147" t="s">
        <v>77</v>
      </c>
      <c r="F959" s="147"/>
      <c r="G959" s="147" t="s">
        <v>555</v>
      </c>
      <c r="H959" s="153">
        <f>SUM(H949:H958)</f>
        <v>19215</v>
      </c>
      <c r="I959" s="146"/>
      <c r="J959" s="149">
        <f>SUM(J949:J958)</f>
        <v>3068091.6199999996</v>
      </c>
      <c r="K959" s="149">
        <f t="shared" ref="K959:M959" si="114">SUM(K949:K958)</f>
        <v>3221640.85</v>
      </c>
      <c r="L959" s="149">
        <f t="shared" si="114"/>
        <v>10151407.199999999</v>
      </c>
      <c r="M959" s="149">
        <f t="shared" si="114"/>
        <v>11300269.129999999</v>
      </c>
      <c r="N959" s="147">
        <v>9</v>
      </c>
      <c r="O959" s="147">
        <v>9</v>
      </c>
      <c r="P959" s="147">
        <f>N959-O959</f>
        <v>0</v>
      </c>
      <c r="Q959" s="150">
        <f t="shared" si="109"/>
        <v>-1148861.9299999997</v>
      </c>
      <c r="R959" s="151">
        <f>L959/H959</f>
        <v>528.30638563622165</v>
      </c>
    </row>
    <row r="960" spans="1:18" x14ac:dyDescent="0.35">
      <c r="A960" s="140">
        <v>1</v>
      </c>
      <c r="B960" s="141" t="s">
        <v>58</v>
      </c>
      <c r="C960" s="141" t="s">
        <v>556</v>
      </c>
      <c r="D960" s="141" t="s">
        <v>136</v>
      </c>
      <c r="E960" s="141" t="s">
        <v>557</v>
      </c>
      <c r="F960" s="141" t="s">
        <v>329</v>
      </c>
      <c r="G960" s="141" t="s">
        <v>558</v>
      </c>
      <c r="H960" s="142"/>
      <c r="I960" s="140"/>
      <c r="J960" s="143"/>
      <c r="K960" s="144"/>
      <c r="L960" s="145"/>
      <c r="M960" s="145"/>
      <c r="N960" s="141"/>
      <c r="O960" s="141"/>
      <c r="P960" s="141"/>
    </row>
    <row r="961" spans="1:18" x14ac:dyDescent="0.35">
      <c r="A961" s="140">
        <v>2</v>
      </c>
      <c r="B961" s="141" t="s">
        <v>58</v>
      </c>
      <c r="C961" s="141" t="s">
        <v>556</v>
      </c>
      <c r="D961" s="141" t="s">
        <v>136</v>
      </c>
      <c r="E961" s="141" t="s">
        <v>557</v>
      </c>
      <c r="F961" s="141" t="s">
        <v>180</v>
      </c>
      <c r="G961" s="141" t="s">
        <v>1330</v>
      </c>
      <c r="H961" s="142">
        <v>4846</v>
      </c>
      <c r="I961" s="140">
        <v>4</v>
      </c>
      <c r="J961" s="143">
        <f>นครพนม!F64</f>
        <v>312026.59000000003</v>
      </c>
      <c r="K961" s="144">
        <f>นครพนม!AN64</f>
        <v>425380.29000000004</v>
      </c>
      <c r="L961" s="145">
        <f>นครพนม!AO64</f>
        <v>1869938.47</v>
      </c>
      <c r="M961" s="145">
        <f>นครพนม!AP64</f>
        <v>1830320.7</v>
      </c>
      <c r="N961" s="141"/>
      <c r="O961" s="141"/>
      <c r="P961" s="141"/>
      <c r="Q961" s="133">
        <f t="shared" si="109"/>
        <v>39617.770000000019</v>
      </c>
      <c r="R961" s="134">
        <f t="shared" si="110"/>
        <v>385.87256912917871</v>
      </c>
    </row>
    <row r="962" spans="1:18" x14ac:dyDescent="0.35">
      <c r="A962" s="140">
        <v>3</v>
      </c>
      <c r="B962" s="141" t="s">
        <v>58</v>
      </c>
      <c r="C962" s="141" t="s">
        <v>556</v>
      </c>
      <c r="D962" s="141" t="s">
        <v>136</v>
      </c>
      <c r="E962" s="141" t="s">
        <v>557</v>
      </c>
      <c r="F962" s="141" t="s">
        <v>180</v>
      </c>
      <c r="G962" s="141" t="s">
        <v>1331</v>
      </c>
      <c r="H962" s="142">
        <v>2013</v>
      </c>
      <c r="I962" s="140">
        <v>2</v>
      </c>
      <c r="J962" s="143">
        <f>นครพนม!F65</f>
        <v>390220.69</v>
      </c>
      <c r="K962" s="144">
        <f>นครพนม!AN65</f>
        <v>428118.64</v>
      </c>
      <c r="L962" s="145">
        <f>นครพนม!AO65</f>
        <v>1076751.3700000001</v>
      </c>
      <c r="M962" s="145">
        <f>นครพนม!AP65</f>
        <v>1055605.96</v>
      </c>
      <c r="N962" s="141"/>
      <c r="O962" s="141"/>
      <c r="P962" s="141"/>
      <c r="Q962" s="133">
        <f t="shared" si="109"/>
        <v>21145.410000000149</v>
      </c>
      <c r="R962" s="134">
        <f t="shared" si="110"/>
        <v>534.89884252359673</v>
      </c>
    </row>
    <row r="963" spans="1:18" x14ac:dyDescent="0.35">
      <c r="A963" s="140">
        <v>4</v>
      </c>
      <c r="B963" s="141" t="s">
        <v>58</v>
      </c>
      <c r="C963" s="141" t="s">
        <v>556</v>
      </c>
      <c r="D963" s="141" t="s">
        <v>136</v>
      </c>
      <c r="E963" s="141" t="s">
        <v>557</v>
      </c>
      <c r="F963" s="141" t="s">
        <v>180</v>
      </c>
      <c r="G963" s="141" t="s">
        <v>1332</v>
      </c>
      <c r="H963" s="142">
        <v>1672</v>
      </c>
      <c r="I963" s="140">
        <v>2</v>
      </c>
      <c r="J963" s="143">
        <f>นครพนม!F66</f>
        <v>490588.38</v>
      </c>
      <c r="K963" s="144">
        <f>นครพนม!AN66</f>
        <v>566795.26</v>
      </c>
      <c r="L963" s="145">
        <f>นครพนม!AO66</f>
        <v>1259037.6200000001</v>
      </c>
      <c r="M963" s="145">
        <f>นครพนม!AP66</f>
        <v>1554736.8900000001</v>
      </c>
      <c r="N963" s="141"/>
      <c r="O963" s="141"/>
      <c r="P963" s="141"/>
      <c r="Q963" s="133">
        <f t="shared" si="109"/>
        <v>-295699.27</v>
      </c>
      <c r="R963" s="134">
        <f t="shared" si="110"/>
        <v>753.01293062200966</v>
      </c>
    </row>
    <row r="964" spans="1:18" x14ac:dyDescent="0.35">
      <c r="A964" s="140">
        <v>5</v>
      </c>
      <c r="B964" s="141" t="s">
        <v>58</v>
      </c>
      <c r="C964" s="141" t="s">
        <v>556</v>
      </c>
      <c r="D964" s="141" t="s">
        <v>136</v>
      </c>
      <c r="E964" s="141" t="s">
        <v>557</v>
      </c>
      <c r="F964" s="141" t="s">
        <v>180</v>
      </c>
      <c r="G964" s="141" t="s">
        <v>1333</v>
      </c>
      <c r="H964" s="142">
        <v>4546</v>
      </c>
      <c r="I964" s="140">
        <v>4</v>
      </c>
      <c r="J964" s="143">
        <f>นครพนม!F67</f>
        <v>130352.87</v>
      </c>
      <c r="K964" s="144">
        <f>นครพนม!AN67</f>
        <v>206404.24</v>
      </c>
      <c r="L964" s="145">
        <f>นครพนม!AO67</f>
        <v>1665376.37</v>
      </c>
      <c r="M964" s="145">
        <f>นครพนม!AP67</f>
        <v>1750949.15</v>
      </c>
      <c r="N964" s="141"/>
      <c r="O964" s="141"/>
      <c r="P964" s="141"/>
      <c r="Q964" s="133">
        <f t="shared" si="109"/>
        <v>-85572.779999999795</v>
      </c>
      <c r="R964" s="134">
        <f t="shared" si="110"/>
        <v>366.33884073911133</v>
      </c>
    </row>
    <row r="965" spans="1:18" x14ac:dyDescent="0.35">
      <c r="A965" s="140">
        <v>6</v>
      </c>
      <c r="B965" s="141" t="s">
        <v>58</v>
      </c>
      <c r="C965" s="141" t="s">
        <v>556</v>
      </c>
      <c r="D965" s="141" t="s">
        <v>136</v>
      </c>
      <c r="E965" s="141" t="s">
        <v>557</v>
      </c>
      <c r="F965" s="141" t="s">
        <v>180</v>
      </c>
      <c r="G965" s="141" t="s">
        <v>1334</v>
      </c>
      <c r="H965" s="142">
        <v>3867</v>
      </c>
      <c r="I965" s="140">
        <v>3</v>
      </c>
      <c r="J965" s="143">
        <f>นครพนม!F68</f>
        <v>479393.52</v>
      </c>
      <c r="K965" s="144">
        <f>นครพนม!AN68</f>
        <v>541035.36</v>
      </c>
      <c r="L965" s="145">
        <f>นครพนม!AO68</f>
        <v>2109121.73</v>
      </c>
      <c r="M965" s="145">
        <f>นครพนม!AP68</f>
        <v>2365438.0500000003</v>
      </c>
      <c r="N965" s="141"/>
      <c r="O965" s="141"/>
      <c r="P965" s="141"/>
      <c r="Q965" s="133">
        <f t="shared" si="109"/>
        <v>-256316.3200000003</v>
      </c>
      <c r="R965" s="134">
        <f t="shared" si="110"/>
        <v>545.4154978019136</v>
      </c>
    </row>
    <row r="966" spans="1:18" x14ac:dyDescent="0.35">
      <c r="A966" s="140">
        <v>7</v>
      </c>
      <c r="B966" s="141" t="s">
        <v>58</v>
      </c>
      <c r="C966" s="141" t="s">
        <v>556</v>
      </c>
      <c r="D966" s="141" t="s">
        <v>136</v>
      </c>
      <c r="E966" s="141" t="s">
        <v>557</v>
      </c>
      <c r="F966" s="141" t="s">
        <v>180</v>
      </c>
      <c r="G966" s="141" t="s">
        <v>1335</v>
      </c>
      <c r="H966" s="142">
        <v>2282</v>
      </c>
      <c r="I966" s="140">
        <v>2</v>
      </c>
      <c r="J966" s="143">
        <f>นครพนม!F69</f>
        <v>611140.37</v>
      </c>
      <c r="K966" s="144">
        <f>นครพนม!AN69</f>
        <v>759503.58000000007</v>
      </c>
      <c r="L966" s="145">
        <f>นครพนม!AO69</f>
        <v>1300549.1800000002</v>
      </c>
      <c r="M966" s="145">
        <f>นครพนม!AP69</f>
        <v>1249469.24</v>
      </c>
      <c r="N966" s="141"/>
      <c r="O966" s="141"/>
      <c r="P966" s="141"/>
      <c r="Q966" s="133">
        <f t="shared" si="109"/>
        <v>51079.940000000177</v>
      </c>
      <c r="R966" s="134">
        <f t="shared" si="110"/>
        <v>569.9163803680982</v>
      </c>
    </row>
    <row r="967" spans="1:18" x14ac:dyDescent="0.35">
      <c r="A967" s="140">
        <v>8</v>
      </c>
      <c r="B967" s="141" t="s">
        <v>58</v>
      </c>
      <c r="C967" s="141" t="s">
        <v>556</v>
      </c>
      <c r="D967" s="141" t="s">
        <v>136</v>
      </c>
      <c r="E967" s="141" t="s">
        <v>557</v>
      </c>
      <c r="F967" s="141" t="s">
        <v>180</v>
      </c>
      <c r="G967" s="141" t="s">
        <v>1336</v>
      </c>
      <c r="H967" s="142">
        <v>2718</v>
      </c>
      <c r="I967" s="140">
        <v>2</v>
      </c>
      <c r="J967" s="143">
        <f>นครพนม!F70</f>
        <v>464081.31</v>
      </c>
      <c r="K967" s="144">
        <f>นครพนม!AN70</f>
        <v>492475.26</v>
      </c>
      <c r="L967" s="145">
        <f>นครพนม!AO70</f>
        <v>1538007.79</v>
      </c>
      <c r="M967" s="145">
        <f>นครพนม!AP70</f>
        <v>1719873.69</v>
      </c>
      <c r="N967" s="141"/>
      <c r="O967" s="141"/>
      <c r="P967" s="141"/>
      <c r="Q967" s="133">
        <f t="shared" ref="Q967:Q1029" si="115">L967-M967</f>
        <v>-181865.89999999991</v>
      </c>
      <c r="R967" s="134">
        <f t="shared" ref="R967:R1028" si="116">L967/H967</f>
        <v>565.86011405445186</v>
      </c>
    </row>
    <row r="968" spans="1:18" x14ac:dyDescent="0.35">
      <c r="A968" s="140">
        <v>9</v>
      </c>
      <c r="B968" s="141" t="s">
        <v>58</v>
      </c>
      <c r="C968" s="141" t="s">
        <v>556</v>
      </c>
      <c r="D968" s="141" t="s">
        <v>136</v>
      </c>
      <c r="E968" s="141" t="s">
        <v>557</v>
      </c>
      <c r="F968" s="141" t="s">
        <v>180</v>
      </c>
      <c r="G968" s="141" t="s">
        <v>1337</v>
      </c>
      <c r="H968" s="142">
        <v>4883</v>
      </c>
      <c r="I968" s="140">
        <v>4</v>
      </c>
      <c r="J968" s="143">
        <f>นครพนม!F71</f>
        <v>291409.09000000003</v>
      </c>
      <c r="K968" s="144">
        <f>นครพนม!AN71</f>
        <v>402306.78</v>
      </c>
      <c r="L968" s="145">
        <f>นครพนม!AO71</f>
        <v>1789309.83</v>
      </c>
      <c r="M968" s="145">
        <f>นครพนม!AP71</f>
        <v>1792598.86</v>
      </c>
      <c r="N968" s="141"/>
      <c r="O968" s="141"/>
      <c r="P968" s="141"/>
      <c r="Q968" s="133">
        <f t="shared" si="115"/>
        <v>-3289.0300000000279</v>
      </c>
      <c r="R968" s="134">
        <f t="shared" si="116"/>
        <v>366.43658201925047</v>
      </c>
    </row>
    <row r="969" spans="1:18" x14ac:dyDescent="0.35">
      <c r="A969" s="140">
        <v>10</v>
      </c>
      <c r="B969" s="141" t="s">
        <v>58</v>
      </c>
      <c r="C969" s="141" t="s">
        <v>556</v>
      </c>
      <c r="D969" s="141" t="s">
        <v>136</v>
      </c>
      <c r="E969" s="141" t="s">
        <v>557</v>
      </c>
      <c r="F969" s="141" t="s">
        <v>180</v>
      </c>
      <c r="G969" s="141" t="s">
        <v>1338</v>
      </c>
      <c r="H969" s="142">
        <v>4275</v>
      </c>
      <c r="I969" s="140">
        <v>3</v>
      </c>
      <c r="J969" s="143">
        <f>นครพนม!F72</f>
        <v>404847.35</v>
      </c>
      <c r="K969" s="144">
        <f>นครพนม!AN72</f>
        <v>548543.19999999995</v>
      </c>
      <c r="L969" s="145">
        <f>นครพนม!AO72</f>
        <v>1798253</v>
      </c>
      <c r="M969" s="145">
        <f>นครพนม!AP72</f>
        <v>1862669.9</v>
      </c>
      <c r="N969" s="141"/>
      <c r="O969" s="141"/>
      <c r="P969" s="141"/>
      <c r="Q969" s="133">
        <f t="shared" si="115"/>
        <v>-64416.899999999907</v>
      </c>
      <c r="R969" s="134">
        <f t="shared" si="116"/>
        <v>420.64397660818713</v>
      </c>
    </row>
    <row r="970" spans="1:18" x14ac:dyDescent="0.35">
      <c r="A970" s="140">
        <v>11</v>
      </c>
      <c r="B970" s="141" t="s">
        <v>58</v>
      </c>
      <c r="C970" s="141" t="s">
        <v>556</v>
      </c>
      <c r="D970" s="141" t="s">
        <v>136</v>
      </c>
      <c r="E970" s="141" t="s">
        <v>557</v>
      </c>
      <c r="F970" s="141" t="s">
        <v>180</v>
      </c>
      <c r="G970" s="141" t="s">
        <v>1339</v>
      </c>
      <c r="H970" s="142">
        <v>3121</v>
      </c>
      <c r="I970" s="140">
        <v>3</v>
      </c>
      <c r="J970" s="143">
        <f>นครพนม!F73</f>
        <v>340951.96</v>
      </c>
      <c r="K970" s="144">
        <f>นครพนม!AN73</f>
        <v>360672.93000000005</v>
      </c>
      <c r="L970" s="145">
        <f>นครพนม!AO73</f>
        <v>1520420.5</v>
      </c>
      <c r="M970" s="145">
        <f>นครพนม!AP73</f>
        <v>1736025.82</v>
      </c>
      <c r="N970" s="141"/>
      <c r="O970" s="141"/>
      <c r="P970" s="141"/>
      <c r="Q970" s="133">
        <f t="shared" si="115"/>
        <v>-215605.32000000007</v>
      </c>
      <c r="R970" s="134">
        <f t="shared" si="116"/>
        <v>487.15812239666775</v>
      </c>
    </row>
    <row r="971" spans="1:18" x14ac:dyDescent="0.35">
      <c r="A971" s="140">
        <v>12</v>
      </c>
      <c r="B971" s="141" t="s">
        <v>58</v>
      </c>
      <c r="C971" s="141" t="s">
        <v>556</v>
      </c>
      <c r="D971" s="141" t="s">
        <v>136</v>
      </c>
      <c r="E971" s="141" t="s">
        <v>557</v>
      </c>
      <c r="F971" s="141" t="s">
        <v>180</v>
      </c>
      <c r="G971" s="141" t="s">
        <v>1340</v>
      </c>
      <c r="H971" s="142">
        <v>1601</v>
      </c>
      <c r="I971" s="140">
        <v>2</v>
      </c>
      <c r="J971" s="143">
        <f>นครพนม!F74</f>
        <v>515860.9</v>
      </c>
      <c r="K971" s="144">
        <f>นครพนม!AN74</f>
        <v>537530.6</v>
      </c>
      <c r="L971" s="145">
        <f>นครพนม!AO74</f>
        <v>1446287.11</v>
      </c>
      <c r="M971" s="145">
        <f>นครพนม!AP74</f>
        <v>1242026.5899999999</v>
      </c>
      <c r="N971" s="141"/>
      <c r="O971" s="141"/>
      <c r="P971" s="141"/>
      <c r="Q971" s="133">
        <f t="shared" si="115"/>
        <v>204260.52000000025</v>
      </c>
      <c r="R971" s="134">
        <f t="shared" si="116"/>
        <v>903.36484072454721</v>
      </c>
    </row>
    <row r="972" spans="1:18" x14ac:dyDescent="0.35">
      <c r="A972" s="140">
        <v>13</v>
      </c>
      <c r="B972" s="141" t="s">
        <v>58</v>
      </c>
      <c r="C972" s="141" t="s">
        <v>556</v>
      </c>
      <c r="D972" s="141" t="s">
        <v>136</v>
      </c>
      <c r="E972" s="141" t="s">
        <v>557</v>
      </c>
      <c r="F972" s="141" t="s">
        <v>180</v>
      </c>
      <c r="G972" s="141" t="s">
        <v>1341</v>
      </c>
      <c r="H972" s="142">
        <v>4298</v>
      </c>
      <c r="I972" s="140">
        <v>3</v>
      </c>
      <c r="J972" s="143">
        <f>นครพนม!F75</f>
        <v>334786.01</v>
      </c>
      <c r="K972" s="144">
        <f>นครพนม!AN75</f>
        <v>388719.22000000003</v>
      </c>
      <c r="L972" s="145">
        <f>นครพนม!AO75</f>
        <v>1594429.19</v>
      </c>
      <c r="M972" s="145">
        <f>นครพนม!AP75</f>
        <v>1571682.0899999999</v>
      </c>
      <c r="N972" s="141"/>
      <c r="O972" s="141"/>
      <c r="P972" s="141"/>
      <c r="Q972" s="133">
        <f t="shared" si="115"/>
        <v>22747.100000000093</v>
      </c>
      <c r="R972" s="134">
        <f t="shared" si="116"/>
        <v>370.97003024662632</v>
      </c>
    </row>
    <row r="973" spans="1:18" x14ac:dyDescent="0.35">
      <c r="A973" s="140">
        <v>14</v>
      </c>
      <c r="B973" s="141" t="s">
        <v>58</v>
      </c>
      <c r="C973" s="141" t="s">
        <v>556</v>
      </c>
      <c r="D973" s="141" t="s">
        <v>136</v>
      </c>
      <c r="E973" s="141" t="s">
        <v>557</v>
      </c>
      <c r="F973" s="141" t="s">
        <v>180</v>
      </c>
      <c r="G973" s="141" t="s">
        <v>1342</v>
      </c>
      <c r="H973" s="142">
        <v>4211</v>
      </c>
      <c r="I973" s="140">
        <v>3</v>
      </c>
      <c r="J973" s="143">
        <f>นครพนม!F76</f>
        <v>579670.18000000005</v>
      </c>
      <c r="K973" s="144">
        <f>นครพนม!AN76</f>
        <v>684190.18</v>
      </c>
      <c r="L973" s="145">
        <f>นครพนม!AO76</f>
        <v>1305284.8699999999</v>
      </c>
      <c r="M973" s="145">
        <f>นครพนม!AP76</f>
        <v>1233333.1399999999</v>
      </c>
      <c r="N973" s="141"/>
      <c r="O973" s="141"/>
      <c r="P973" s="141"/>
      <c r="Q973" s="133">
        <f t="shared" si="115"/>
        <v>71951.729999999981</v>
      </c>
      <c r="R973" s="134">
        <f t="shared" si="116"/>
        <v>309.9702849679411</v>
      </c>
    </row>
    <row r="974" spans="1:18" x14ac:dyDescent="0.35">
      <c r="A974" s="140">
        <v>15</v>
      </c>
      <c r="B974" s="141" t="s">
        <v>58</v>
      </c>
      <c r="C974" s="141" t="s">
        <v>556</v>
      </c>
      <c r="D974" s="141" t="s">
        <v>136</v>
      </c>
      <c r="E974" s="141" t="s">
        <v>557</v>
      </c>
      <c r="F974" s="141" t="s">
        <v>180</v>
      </c>
      <c r="G974" s="141" t="s">
        <v>1343</v>
      </c>
      <c r="H974" s="142">
        <v>3166</v>
      </c>
      <c r="I974" s="140">
        <v>3</v>
      </c>
      <c r="J974" s="143">
        <f>นครพนม!F77</f>
        <v>432539.57</v>
      </c>
      <c r="K974" s="144">
        <f>นครพนม!AN77</f>
        <v>137822.47999999998</v>
      </c>
      <c r="L974" s="145">
        <f>นครพนม!AO77</f>
        <v>1976285.1400000001</v>
      </c>
      <c r="M974" s="145">
        <f>นครพนม!AP77</f>
        <v>1645661.6300000001</v>
      </c>
      <c r="N974" s="141"/>
      <c r="O974" s="141"/>
      <c r="P974" s="141"/>
      <c r="Q974" s="133">
        <f t="shared" si="115"/>
        <v>330623.51</v>
      </c>
      <c r="R974" s="134">
        <f t="shared" si="116"/>
        <v>624.22145925457994</v>
      </c>
    </row>
    <row r="975" spans="1:18" x14ac:dyDescent="0.35">
      <c r="A975" s="140">
        <v>16</v>
      </c>
      <c r="B975" s="141" t="s">
        <v>58</v>
      </c>
      <c r="C975" s="141" t="s">
        <v>556</v>
      </c>
      <c r="D975" s="141" t="s">
        <v>136</v>
      </c>
      <c r="E975" s="141" t="s">
        <v>557</v>
      </c>
      <c r="F975" s="141" t="s">
        <v>180</v>
      </c>
      <c r="G975" s="141" t="s">
        <v>1344</v>
      </c>
      <c r="H975" s="142">
        <v>2186</v>
      </c>
      <c r="I975" s="140">
        <v>2</v>
      </c>
      <c r="J975" s="143">
        <f>นครพนม!F78</f>
        <v>569830.57999999996</v>
      </c>
      <c r="K975" s="144">
        <f>นครพนม!AN78</f>
        <v>680801.13</v>
      </c>
      <c r="L975" s="145">
        <f>นครพนม!AO78</f>
        <v>1136829.31</v>
      </c>
      <c r="M975" s="145">
        <f>นครพนม!AP78</f>
        <v>1249163.5799999998</v>
      </c>
      <c r="N975" s="141"/>
      <c r="O975" s="141"/>
      <c r="P975" s="141"/>
      <c r="Q975" s="133">
        <f t="shared" si="115"/>
        <v>-112334.26999999979</v>
      </c>
      <c r="R975" s="134">
        <f t="shared" si="116"/>
        <v>520.05000457456549</v>
      </c>
    </row>
    <row r="976" spans="1:18" s="152" customFormat="1" x14ac:dyDescent="0.35">
      <c r="A976" s="146">
        <v>5</v>
      </c>
      <c r="B976" s="147" t="s">
        <v>58</v>
      </c>
      <c r="C976" s="147"/>
      <c r="D976" s="147"/>
      <c r="E976" s="147" t="s">
        <v>77</v>
      </c>
      <c r="F976" s="147"/>
      <c r="G976" s="147" t="s">
        <v>559</v>
      </c>
      <c r="H976" s="153">
        <f>SUM(H960:H974)</f>
        <v>47499</v>
      </c>
      <c r="I976" s="146"/>
      <c r="J976" s="149">
        <f>SUM(J960:J974)</f>
        <v>5777868.79</v>
      </c>
      <c r="K976" s="149">
        <f t="shared" ref="K976:M976" si="117">SUM(K960:K974)</f>
        <v>6479498.0199999996</v>
      </c>
      <c r="L976" s="149">
        <f t="shared" si="117"/>
        <v>22249052.170000006</v>
      </c>
      <c r="M976" s="149">
        <f t="shared" si="117"/>
        <v>22610391.710000001</v>
      </c>
      <c r="N976" s="147">
        <v>15</v>
      </c>
      <c r="O976" s="147">
        <v>15</v>
      </c>
      <c r="P976" s="147">
        <f>N976-O976</f>
        <v>0</v>
      </c>
      <c r="Q976" s="150">
        <f t="shared" si="115"/>
        <v>-361339.53999999538</v>
      </c>
      <c r="R976" s="151">
        <f>L976/H976</f>
        <v>468.41095959914958</v>
      </c>
    </row>
    <row r="977" spans="1:18" x14ac:dyDescent="0.35">
      <c r="A977" s="140">
        <v>1</v>
      </c>
      <c r="B977" s="141" t="s">
        <v>58</v>
      </c>
      <c r="C977" s="141" t="s">
        <v>560</v>
      </c>
      <c r="D977" s="141" t="s">
        <v>107</v>
      </c>
      <c r="E977" s="141" t="s">
        <v>561</v>
      </c>
      <c r="F977" s="141" t="s">
        <v>210</v>
      </c>
      <c r="G977" s="141" t="s">
        <v>562</v>
      </c>
      <c r="H977" s="142"/>
      <c r="I977" s="140"/>
      <c r="J977" s="143"/>
      <c r="K977" s="144"/>
      <c r="L977" s="145"/>
      <c r="M977" s="145"/>
      <c r="N977" s="141"/>
      <c r="O977" s="141"/>
      <c r="P977" s="141"/>
    </row>
    <row r="978" spans="1:18" x14ac:dyDescent="0.35">
      <c r="A978" s="140">
        <v>2</v>
      </c>
      <c r="B978" s="141" t="s">
        <v>58</v>
      </c>
      <c r="C978" s="141" t="s">
        <v>560</v>
      </c>
      <c r="D978" s="141" t="s">
        <v>107</v>
      </c>
      <c r="E978" s="141" t="s">
        <v>561</v>
      </c>
      <c r="F978" s="141" t="s">
        <v>180</v>
      </c>
      <c r="G978" s="141" t="s">
        <v>1345</v>
      </c>
      <c r="H978" s="142">
        <v>3311</v>
      </c>
      <c r="I978" s="140">
        <v>3</v>
      </c>
      <c r="J978" s="143">
        <f>นครพนม!F79</f>
        <v>311840.69</v>
      </c>
      <c r="K978" s="144">
        <f>นครพนม!AN79</f>
        <v>328576.98</v>
      </c>
      <c r="L978" s="145">
        <f>นครพนม!AO79</f>
        <v>1816858.76</v>
      </c>
      <c r="M978" s="145">
        <f>นครพนม!AP79</f>
        <v>1680138.86</v>
      </c>
      <c r="N978" s="141"/>
      <c r="O978" s="141"/>
      <c r="P978" s="141"/>
      <c r="Q978" s="133">
        <f t="shared" si="115"/>
        <v>136719.89999999991</v>
      </c>
      <c r="R978" s="134">
        <f t="shared" si="116"/>
        <v>548.73414678344909</v>
      </c>
    </row>
    <row r="979" spans="1:18" x14ac:dyDescent="0.35">
      <c r="A979" s="140">
        <v>3</v>
      </c>
      <c r="B979" s="141" t="s">
        <v>58</v>
      </c>
      <c r="C979" s="141" t="s">
        <v>560</v>
      </c>
      <c r="D979" s="141" t="s">
        <v>107</v>
      </c>
      <c r="E979" s="141" t="s">
        <v>561</v>
      </c>
      <c r="F979" s="141" t="s">
        <v>180</v>
      </c>
      <c r="G979" s="141" t="s">
        <v>1346</v>
      </c>
      <c r="H979" s="142">
        <v>2139</v>
      </c>
      <c r="I979" s="140">
        <v>2</v>
      </c>
      <c r="J979" s="143">
        <f>นครพนม!F80</f>
        <v>178143.29</v>
      </c>
      <c r="K979" s="144">
        <f>นครพนม!AN80</f>
        <v>146006.11000000002</v>
      </c>
      <c r="L979" s="145">
        <f>นครพนม!AO80</f>
        <v>1250139.8799999999</v>
      </c>
      <c r="M979" s="145">
        <f>นครพนม!AP80</f>
        <v>1524066.0899999999</v>
      </c>
      <c r="N979" s="141"/>
      <c r="O979" s="141"/>
      <c r="P979" s="141"/>
      <c r="Q979" s="133">
        <f t="shared" si="115"/>
        <v>-273926.20999999996</v>
      </c>
      <c r="R979" s="134">
        <f t="shared" si="116"/>
        <v>584.45062178588125</v>
      </c>
    </row>
    <row r="980" spans="1:18" x14ac:dyDescent="0.35">
      <c r="A980" s="140">
        <v>4</v>
      </c>
      <c r="B980" s="141" t="s">
        <v>58</v>
      </c>
      <c r="C980" s="141" t="s">
        <v>560</v>
      </c>
      <c r="D980" s="141" t="s">
        <v>107</v>
      </c>
      <c r="E980" s="141" t="s">
        <v>561</v>
      </c>
      <c r="F980" s="141" t="s">
        <v>180</v>
      </c>
      <c r="G980" s="141" t="s">
        <v>1347</v>
      </c>
      <c r="H980" s="142">
        <v>4074</v>
      </c>
      <c r="I980" s="140">
        <v>3</v>
      </c>
      <c r="J980" s="143">
        <f>นครพนม!F81</f>
        <v>528086.42000000004</v>
      </c>
      <c r="K980" s="144">
        <f>นครพนม!AN81</f>
        <v>482558.85000000003</v>
      </c>
      <c r="L980" s="145">
        <f>นครพนม!AO81</f>
        <v>1997054.56</v>
      </c>
      <c r="M980" s="145">
        <f>นครพนม!AP81</f>
        <v>1947825.63</v>
      </c>
      <c r="N980" s="141"/>
      <c r="O980" s="141"/>
      <c r="P980" s="141"/>
      <c r="Q980" s="133">
        <f t="shared" si="115"/>
        <v>49228.930000000168</v>
      </c>
      <c r="R980" s="134">
        <f t="shared" si="116"/>
        <v>490.19503190967112</v>
      </c>
    </row>
    <row r="981" spans="1:18" x14ac:dyDescent="0.35">
      <c r="A981" s="140">
        <v>5</v>
      </c>
      <c r="B981" s="141" t="s">
        <v>58</v>
      </c>
      <c r="C981" s="141" t="s">
        <v>560</v>
      </c>
      <c r="D981" s="141" t="s">
        <v>107</v>
      </c>
      <c r="E981" s="141" t="s">
        <v>561</v>
      </c>
      <c r="F981" s="141" t="s">
        <v>180</v>
      </c>
      <c r="G981" s="141" t="s">
        <v>1348</v>
      </c>
      <c r="H981" s="142">
        <v>2831</v>
      </c>
      <c r="I981" s="140">
        <v>2</v>
      </c>
      <c r="J981" s="143">
        <f>นครพนม!F82</f>
        <v>240500.51</v>
      </c>
      <c r="K981" s="144">
        <f>นครพนม!AN82</f>
        <v>199684.14</v>
      </c>
      <c r="L981" s="145">
        <f>นครพนม!AO82</f>
        <v>1770052.79</v>
      </c>
      <c r="M981" s="145">
        <f>นครพนม!AP82</f>
        <v>1793899.08</v>
      </c>
      <c r="N981" s="141"/>
      <c r="O981" s="141"/>
      <c r="P981" s="141"/>
      <c r="Q981" s="133">
        <f t="shared" si="115"/>
        <v>-23846.290000000037</v>
      </c>
      <c r="R981" s="134">
        <f t="shared" si="116"/>
        <v>625.23941716707873</v>
      </c>
    </row>
    <row r="982" spans="1:18" x14ac:dyDescent="0.35">
      <c r="A982" s="140">
        <v>6</v>
      </c>
      <c r="B982" s="141" t="s">
        <v>58</v>
      </c>
      <c r="C982" s="141" t="s">
        <v>560</v>
      </c>
      <c r="D982" s="141" t="s">
        <v>107</v>
      </c>
      <c r="E982" s="141" t="s">
        <v>561</v>
      </c>
      <c r="F982" s="141" t="s">
        <v>180</v>
      </c>
      <c r="G982" s="141" t="s">
        <v>1349</v>
      </c>
      <c r="H982" s="142">
        <v>3099</v>
      </c>
      <c r="I982" s="140">
        <v>3</v>
      </c>
      <c r="J982" s="143">
        <f>นครพนม!F83</f>
        <v>372213.12</v>
      </c>
      <c r="K982" s="144">
        <f>นครพนม!AN83</f>
        <v>490972.95999999996</v>
      </c>
      <c r="L982" s="145">
        <f>นครพนม!AO83</f>
        <v>2132005.11</v>
      </c>
      <c r="M982" s="145">
        <f>นครพนม!AP83</f>
        <v>1931906.89</v>
      </c>
      <c r="N982" s="141"/>
      <c r="O982" s="141"/>
      <c r="P982" s="141"/>
      <c r="Q982" s="133">
        <f t="shared" si="115"/>
        <v>200098.21999999997</v>
      </c>
      <c r="R982" s="134">
        <f t="shared" si="116"/>
        <v>687.96550822846075</v>
      </c>
    </row>
    <row r="983" spans="1:18" x14ac:dyDescent="0.35">
      <c r="A983" s="140">
        <v>7</v>
      </c>
      <c r="B983" s="141" t="s">
        <v>58</v>
      </c>
      <c r="C983" s="141" t="s">
        <v>560</v>
      </c>
      <c r="D983" s="141" t="s">
        <v>107</v>
      </c>
      <c r="E983" s="141" t="s">
        <v>561</v>
      </c>
      <c r="F983" s="141" t="s">
        <v>180</v>
      </c>
      <c r="G983" s="141" t="s">
        <v>1350</v>
      </c>
      <c r="H983" s="142">
        <v>1867</v>
      </c>
      <c r="I983" s="140">
        <v>2</v>
      </c>
      <c r="J983" s="143">
        <f>นครพนม!F84</f>
        <v>301175.19</v>
      </c>
      <c r="K983" s="144">
        <f>นครพนม!AN84</f>
        <v>310829.17</v>
      </c>
      <c r="L983" s="145">
        <f>นครพนม!AO84</f>
        <v>1832540.49</v>
      </c>
      <c r="M983" s="145">
        <f>นครพนม!AP84</f>
        <v>1697325.13</v>
      </c>
      <c r="N983" s="141"/>
      <c r="O983" s="141"/>
      <c r="P983" s="141"/>
      <c r="Q983" s="133">
        <f t="shared" si="115"/>
        <v>135215.3600000001</v>
      </c>
      <c r="R983" s="134">
        <f t="shared" si="116"/>
        <v>981.54284413497589</v>
      </c>
    </row>
    <row r="984" spans="1:18" x14ac:dyDescent="0.35">
      <c r="A984" s="140">
        <v>8</v>
      </c>
      <c r="B984" s="141" t="s">
        <v>58</v>
      </c>
      <c r="C984" s="141" t="s">
        <v>560</v>
      </c>
      <c r="D984" s="141" t="s">
        <v>107</v>
      </c>
      <c r="E984" s="141" t="s">
        <v>561</v>
      </c>
      <c r="F984" s="141" t="s">
        <v>180</v>
      </c>
      <c r="G984" s="141" t="s">
        <v>1351</v>
      </c>
      <c r="H984" s="142">
        <v>2692</v>
      </c>
      <c r="I984" s="140">
        <v>2</v>
      </c>
      <c r="J984" s="143">
        <f>นครพนม!F85</f>
        <v>492659</v>
      </c>
      <c r="K984" s="144">
        <f>นครพนม!AN85</f>
        <v>525561.24</v>
      </c>
      <c r="L984" s="145">
        <f>นครพนม!AO85</f>
        <v>1420362.51</v>
      </c>
      <c r="M984" s="145">
        <f>นครพนม!AP85</f>
        <v>1670681.25</v>
      </c>
      <c r="N984" s="141"/>
      <c r="O984" s="141"/>
      <c r="P984" s="141"/>
      <c r="Q984" s="133">
        <f t="shared" si="115"/>
        <v>-250318.74</v>
      </c>
      <c r="R984" s="134">
        <f t="shared" si="116"/>
        <v>527.62351783060922</v>
      </c>
    </row>
    <row r="985" spans="1:18" x14ac:dyDescent="0.35">
      <c r="A985" s="140">
        <v>9</v>
      </c>
      <c r="B985" s="141" t="s">
        <v>58</v>
      </c>
      <c r="C985" s="141" t="s">
        <v>560</v>
      </c>
      <c r="D985" s="141" t="s">
        <v>107</v>
      </c>
      <c r="E985" s="141" t="s">
        <v>561</v>
      </c>
      <c r="F985" s="141" t="s">
        <v>180</v>
      </c>
      <c r="G985" s="141" t="s">
        <v>1352</v>
      </c>
      <c r="H985" s="142">
        <v>1950</v>
      </c>
      <c r="I985" s="140">
        <v>2</v>
      </c>
      <c r="J985" s="143">
        <f>นครพนม!F86</f>
        <v>394063.79</v>
      </c>
      <c r="K985" s="144">
        <f>นครพนม!AN86</f>
        <v>446060.68</v>
      </c>
      <c r="L985" s="145">
        <f>นครพนม!AO86</f>
        <v>1834518.8399999999</v>
      </c>
      <c r="M985" s="145">
        <f>นครพนม!AP86</f>
        <v>1478190.8499999999</v>
      </c>
      <c r="N985" s="141"/>
      <c r="O985" s="141"/>
      <c r="P985" s="141"/>
      <c r="Q985" s="133">
        <f t="shared" si="115"/>
        <v>356327.99</v>
      </c>
      <c r="R985" s="134">
        <f t="shared" si="116"/>
        <v>940.77889230769222</v>
      </c>
    </row>
    <row r="986" spans="1:18" x14ac:dyDescent="0.35">
      <c r="A986" s="140">
        <v>10</v>
      </c>
      <c r="B986" s="141" t="s">
        <v>58</v>
      </c>
      <c r="C986" s="141" t="s">
        <v>560</v>
      </c>
      <c r="D986" s="141" t="s">
        <v>107</v>
      </c>
      <c r="E986" s="141" t="s">
        <v>561</v>
      </c>
      <c r="F986" s="141" t="s">
        <v>180</v>
      </c>
      <c r="G986" s="141" t="s">
        <v>1353</v>
      </c>
      <c r="H986" s="142">
        <v>2898</v>
      </c>
      <c r="I986" s="140">
        <v>2</v>
      </c>
      <c r="J986" s="143">
        <f>นครพนม!F87</f>
        <v>479169.47</v>
      </c>
      <c r="K986" s="144">
        <f>นครพนม!AN87</f>
        <v>438311.68999999994</v>
      </c>
      <c r="L986" s="145">
        <f>นครพนม!AO87</f>
        <v>1836149.23</v>
      </c>
      <c r="M986" s="145">
        <f>นครพนม!AP87</f>
        <v>1982077.1199999999</v>
      </c>
      <c r="N986" s="141"/>
      <c r="O986" s="141"/>
      <c r="P986" s="141"/>
      <c r="Q986" s="133">
        <f t="shared" si="115"/>
        <v>-145927.8899999999</v>
      </c>
      <c r="R986" s="134">
        <f t="shared" si="116"/>
        <v>633.59186680469293</v>
      </c>
    </row>
    <row r="987" spans="1:18" s="238" customFormat="1" x14ac:dyDescent="0.35">
      <c r="A987" s="233">
        <v>11</v>
      </c>
      <c r="B987" s="234" t="s">
        <v>58</v>
      </c>
      <c r="C987" s="234" t="s">
        <v>560</v>
      </c>
      <c r="D987" s="234" t="s">
        <v>107</v>
      </c>
      <c r="E987" s="234" t="s">
        <v>561</v>
      </c>
      <c r="F987" s="234" t="s">
        <v>180</v>
      </c>
      <c r="G987" s="141" t="s">
        <v>1354</v>
      </c>
      <c r="H987" s="235">
        <v>1653</v>
      </c>
      <c r="I987" s="233">
        <v>2</v>
      </c>
      <c r="J987" s="143">
        <f>นครพนม!F88</f>
        <v>238477.61</v>
      </c>
      <c r="K987" s="144">
        <f>นครพนม!AN88</f>
        <v>103470.29999999999</v>
      </c>
      <c r="L987" s="145">
        <f>นครพนม!AO88</f>
        <v>1603288.5</v>
      </c>
      <c r="M987" s="145">
        <f>นครพนม!AP88</f>
        <v>1616945.1099999999</v>
      </c>
      <c r="N987" s="234"/>
      <c r="O987" s="234"/>
      <c r="P987" s="234"/>
      <c r="Q987" s="236">
        <f t="shared" si="115"/>
        <v>-13656.60999999987</v>
      </c>
      <c r="R987" s="237">
        <f t="shared" si="116"/>
        <v>969.92649727767696</v>
      </c>
    </row>
    <row r="988" spans="1:18" s="152" customFormat="1" x14ac:dyDescent="0.35">
      <c r="A988" s="146">
        <v>6</v>
      </c>
      <c r="B988" s="147" t="s">
        <v>58</v>
      </c>
      <c r="C988" s="147"/>
      <c r="D988" s="147"/>
      <c r="E988" s="147" t="s">
        <v>77</v>
      </c>
      <c r="F988" s="147"/>
      <c r="G988" s="147" t="s">
        <v>563</v>
      </c>
      <c r="H988" s="153">
        <f>SUM(H977:H987)</f>
        <v>26514</v>
      </c>
      <c r="I988" s="146"/>
      <c r="J988" s="149">
        <f>SUM(J977:J987)</f>
        <v>3536329.0900000003</v>
      </c>
      <c r="K988" s="149">
        <f t="shared" ref="K988:M988" si="118">SUM(K977:K987)</f>
        <v>3472032.12</v>
      </c>
      <c r="L988" s="149">
        <f t="shared" si="118"/>
        <v>17492970.670000002</v>
      </c>
      <c r="M988" s="149">
        <f t="shared" si="118"/>
        <v>17323056.009999998</v>
      </c>
      <c r="N988" s="147">
        <v>10</v>
      </c>
      <c r="O988" s="147">
        <v>10</v>
      </c>
      <c r="P988" s="147">
        <f>N988-O988</f>
        <v>0</v>
      </c>
      <c r="Q988" s="150">
        <f t="shared" si="115"/>
        <v>169914.66000000387</v>
      </c>
      <c r="R988" s="151">
        <f>L988/H988</f>
        <v>659.76354642830211</v>
      </c>
    </row>
    <row r="989" spans="1:18" x14ac:dyDescent="0.35">
      <c r="A989" s="140">
        <v>1</v>
      </c>
      <c r="B989" s="141" t="s">
        <v>58</v>
      </c>
      <c r="C989" s="141" t="s">
        <v>564</v>
      </c>
      <c r="D989" s="141" t="s">
        <v>114</v>
      </c>
      <c r="E989" s="141" t="s">
        <v>565</v>
      </c>
      <c r="F989" s="141" t="s">
        <v>210</v>
      </c>
      <c r="G989" s="141" t="s">
        <v>566</v>
      </c>
      <c r="H989" s="142"/>
      <c r="I989" s="140"/>
      <c r="J989" s="143"/>
      <c r="K989" s="144"/>
      <c r="L989" s="145"/>
      <c r="M989" s="145"/>
      <c r="N989" s="141"/>
      <c r="O989" s="141"/>
      <c r="P989" s="141"/>
    </row>
    <row r="990" spans="1:18" x14ac:dyDescent="0.35">
      <c r="A990" s="140">
        <v>2</v>
      </c>
      <c r="B990" s="141" t="s">
        <v>58</v>
      </c>
      <c r="C990" s="141" t="s">
        <v>564</v>
      </c>
      <c r="D990" s="141" t="s">
        <v>114</v>
      </c>
      <c r="E990" s="141" t="s">
        <v>565</v>
      </c>
      <c r="F990" s="141" t="s">
        <v>180</v>
      </c>
      <c r="G990" s="141" t="s">
        <v>1355</v>
      </c>
      <c r="H990" s="142">
        <v>3711</v>
      </c>
      <c r="I990" s="140">
        <v>3</v>
      </c>
      <c r="J990" s="143">
        <f>นครพนม!F89</f>
        <v>337936.56</v>
      </c>
      <c r="K990" s="144">
        <f>นครพนม!AN89</f>
        <v>625752.89</v>
      </c>
      <c r="L990" s="145">
        <f>นครพนม!AO89</f>
        <v>1053692.8600000001</v>
      </c>
      <c r="M990" s="145">
        <f>นครพนม!AP89</f>
        <v>543728.86</v>
      </c>
      <c r="N990" s="141"/>
      <c r="O990" s="141"/>
      <c r="P990" s="141"/>
      <c r="Q990" s="133">
        <f t="shared" si="115"/>
        <v>509964.00000000012</v>
      </c>
      <c r="R990" s="134">
        <f t="shared" si="116"/>
        <v>283.9377149016438</v>
      </c>
    </row>
    <row r="991" spans="1:18" x14ac:dyDescent="0.35">
      <c r="A991" s="140">
        <v>3</v>
      </c>
      <c r="B991" s="141" t="s">
        <v>58</v>
      </c>
      <c r="C991" s="141" t="s">
        <v>564</v>
      </c>
      <c r="D991" s="141" t="s">
        <v>114</v>
      </c>
      <c r="E991" s="141" t="s">
        <v>565</v>
      </c>
      <c r="F991" s="141" t="s">
        <v>180</v>
      </c>
      <c r="G991" s="141" t="s">
        <v>1356</v>
      </c>
      <c r="H991" s="142">
        <v>1437</v>
      </c>
      <c r="I991" s="140">
        <v>1</v>
      </c>
      <c r="J991" s="143">
        <f>นครพนม!F90</f>
        <v>348324.66</v>
      </c>
      <c r="K991" s="144">
        <f>นครพนม!AN90</f>
        <v>360495.11</v>
      </c>
      <c r="L991" s="145">
        <f>นครพนม!AO90</f>
        <v>860789.14</v>
      </c>
      <c r="M991" s="145">
        <f>นครพนม!AP90</f>
        <v>676036.6</v>
      </c>
      <c r="N991" s="141"/>
      <c r="O991" s="141"/>
      <c r="P991" s="141"/>
      <c r="Q991" s="133">
        <f t="shared" si="115"/>
        <v>184752.54000000004</v>
      </c>
      <c r="R991" s="134">
        <f t="shared" si="116"/>
        <v>599.01819067501742</v>
      </c>
    </row>
    <row r="992" spans="1:18" x14ac:dyDescent="0.35">
      <c r="A992" s="140">
        <v>4</v>
      </c>
      <c r="B992" s="141" t="s">
        <v>58</v>
      </c>
      <c r="C992" s="141" t="s">
        <v>564</v>
      </c>
      <c r="D992" s="141" t="s">
        <v>114</v>
      </c>
      <c r="E992" s="141" t="s">
        <v>565</v>
      </c>
      <c r="F992" s="141" t="s">
        <v>180</v>
      </c>
      <c r="G992" s="141" t="s">
        <v>1357</v>
      </c>
      <c r="H992" s="142">
        <v>3388</v>
      </c>
      <c r="I992" s="140">
        <v>3</v>
      </c>
      <c r="J992" s="143">
        <f>นครพนม!F91</f>
        <v>255925.07</v>
      </c>
      <c r="K992" s="144">
        <f>นครพนม!AN91</f>
        <v>328999.33</v>
      </c>
      <c r="L992" s="145">
        <f>นครพนม!AO91</f>
        <v>2059184.85</v>
      </c>
      <c r="M992" s="145">
        <f>นครพนม!AP91</f>
        <v>1794217.91</v>
      </c>
      <c r="N992" s="141"/>
      <c r="O992" s="141"/>
      <c r="P992" s="141"/>
      <c r="Q992" s="133">
        <f t="shared" si="115"/>
        <v>264966.94000000018</v>
      </c>
      <c r="R992" s="134">
        <f t="shared" si="116"/>
        <v>607.78773612750888</v>
      </c>
    </row>
    <row r="993" spans="1:18" x14ac:dyDescent="0.35">
      <c r="A993" s="140">
        <v>5</v>
      </c>
      <c r="B993" s="141" t="s">
        <v>58</v>
      </c>
      <c r="C993" s="141" t="s">
        <v>564</v>
      </c>
      <c r="D993" s="141" t="s">
        <v>114</v>
      </c>
      <c r="E993" s="141" t="s">
        <v>565</v>
      </c>
      <c r="F993" s="141" t="s">
        <v>180</v>
      </c>
      <c r="G993" s="141" t="s">
        <v>1358</v>
      </c>
      <c r="H993" s="142">
        <v>2340</v>
      </c>
      <c r="I993" s="140">
        <v>2</v>
      </c>
      <c r="J993" s="143">
        <f>นครพนม!F92</f>
        <v>346630.49</v>
      </c>
      <c r="K993" s="144">
        <f>นครพนม!AN92</f>
        <v>507080.69</v>
      </c>
      <c r="L993" s="145">
        <f>นครพนม!AO92</f>
        <v>1374247.19</v>
      </c>
      <c r="M993" s="145">
        <f>นครพนม!AP92</f>
        <v>1189626.25</v>
      </c>
      <c r="N993" s="141"/>
      <c r="O993" s="141"/>
      <c r="P993" s="141"/>
      <c r="Q993" s="133">
        <f t="shared" si="115"/>
        <v>184620.93999999994</v>
      </c>
      <c r="R993" s="134">
        <f t="shared" si="116"/>
        <v>587.28512393162396</v>
      </c>
    </row>
    <row r="994" spans="1:18" x14ac:dyDescent="0.35">
      <c r="A994" s="140">
        <v>6</v>
      </c>
      <c r="B994" s="141" t="s">
        <v>58</v>
      </c>
      <c r="C994" s="141" t="s">
        <v>564</v>
      </c>
      <c r="D994" s="141" t="s">
        <v>114</v>
      </c>
      <c r="E994" s="141" t="s">
        <v>565</v>
      </c>
      <c r="F994" s="141" t="s">
        <v>180</v>
      </c>
      <c r="G994" s="141" t="s">
        <v>1359</v>
      </c>
      <c r="H994" s="142">
        <v>2160</v>
      </c>
      <c r="I994" s="140">
        <v>2</v>
      </c>
      <c r="J994" s="143">
        <f>นครพนม!F93</f>
        <v>143544.79999999999</v>
      </c>
      <c r="K994" s="144">
        <f>นครพนม!AN93</f>
        <v>212399.53999999998</v>
      </c>
      <c r="L994" s="145">
        <f>นครพนม!AO93</f>
        <v>1630023.8900000001</v>
      </c>
      <c r="M994" s="145">
        <f>นครพนม!AP93</f>
        <v>1461184.52</v>
      </c>
      <c r="N994" s="141"/>
      <c r="O994" s="141"/>
      <c r="P994" s="141"/>
      <c r="Q994" s="133">
        <f t="shared" si="115"/>
        <v>168839.37000000011</v>
      </c>
      <c r="R994" s="134">
        <f t="shared" si="116"/>
        <v>754.64068981481489</v>
      </c>
    </row>
    <row r="995" spans="1:18" x14ac:dyDescent="0.35">
      <c r="A995" s="140">
        <v>7</v>
      </c>
      <c r="B995" s="141" t="s">
        <v>58</v>
      </c>
      <c r="C995" s="141" t="s">
        <v>564</v>
      </c>
      <c r="D995" s="141" t="s">
        <v>114</v>
      </c>
      <c r="E995" s="141" t="s">
        <v>565</v>
      </c>
      <c r="F995" s="141" t="s">
        <v>180</v>
      </c>
      <c r="G995" s="141" t="s">
        <v>1360</v>
      </c>
      <c r="H995" s="142">
        <v>1723</v>
      </c>
      <c r="I995" s="140">
        <v>2</v>
      </c>
      <c r="J995" s="143">
        <f>นครพนม!F94</f>
        <v>334898.46999999997</v>
      </c>
      <c r="K995" s="144">
        <f>นครพนม!AN94</f>
        <v>367028.8</v>
      </c>
      <c r="L995" s="145">
        <f>นครพนม!AO94</f>
        <v>1179828.8600000001</v>
      </c>
      <c r="M995" s="145">
        <f>นครพนม!AP94</f>
        <v>876389.92999999993</v>
      </c>
      <c r="N995" s="141"/>
      <c r="O995" s="141"/>
      <c r="P995" s="141"/>
      <c r="Q995" s="133">
        <f t="shared" si="115"/>
        <v>303438.93000000017</v>
      </c>
      <c r="R995" s="134">
        <f t="shared" si="116"/>
        <v>684.75267556587357</v>
      </c>
    </row>
    <row r="996" spans="1:18" x14ac:dyDescent="0.35">
      <c r="A996" s="140">
        <v>8</v>
      </c>
      <c r="B996" s="141" t="s">
        <v>58</v>
      </c>
      <c r="C996" s="141" t="s">
        <v>564</v>
      </c>
      <c r="D996" s="141" t="s">
        <v>114</v>
      </c>
      <c r="E996" s="141" t="s">
        <v>565</v>
      </c>
      <c r="F996" s="141" t="s">
        <v>180</v>
      </c>
      <c r="G996" s="141" t="s">
        <v>1361</v>
      </c>
      <c r="H996" s="142">
        <v>2675</v>
      </c>
      <c r="I996" s="140">
        <v>2</v>
      </c>
      <c r="J996" s="143">
        <f>นครพนม!F95</f>
        <v>559391.03</v>
      </c>
      <c r="K996" s="144">
        <f>นครพนม!AN95</f>
        <v>596194.31000000006</v>
      </c>
      <c r="L996" s="145">
        <f>นครพนม!AO95</f>
        <v>2486869.87</v>
      </c>
      <c r="M996" s="145">
        <f>นครพนม!AP95</f>
        <v>1780253.01</v>
      </c>
      <c r="N996" s="141"/>
      <c r="O996" s="141"/>
      <c r="P996" s="141"/>
      <c r="Q996" s="133">
        <f t="shared" si="115"/>
        <v>706616.8600000001</v>
      </c>
      <c r="R996" s="134">
        <f t="shared" si="116"/>
        <v>929.67097943925239</v>
      </c>
    </row>
    <row r="997" spans="1:18" x14ac:dyDescent="0.35">
      <c r="A997" s="140">
        <v>9</v>
      </c>
      <c r="B997" s="141" t="s">
        <v>58</v>
      </c>
      <c r="C997" s="141" t="s">
        <v>564</v>
      </c>
      <c r="D997" s="141" t="s">
        <v>114</v>
      </c>
      <c r="E997" s="141" t="s">
        <v>565</v>
      </c>
      <c r="F997" s="141" t="s">
        <v>180</v>
      </c>
      <c r="G997" s="141" t="s">
        <v>1362</v>
      </c>
      <c r="H997" s="142">
        <v>1715</v>
      </c>
      <c r="I997" s="140">
        <v>2</v>
      </c>
      <c r="J997" s="143">
        <f>นครพนม!F96</f>
        <v>245847.85</v>
      </c>
      <c r="K997" s="144">
        <f>นครพนม!AN96</f>
        <v>393406.57</v>
      </c>
      <c r="L997" s="145">
        <f>นครพนม!AO96</f>
        <v>1435820.77</v>
      </c>
      <c r="M997" s="145">
        <f>นครพนม!AP96</f>
        <v>1202265.3999999999</v>
      </c>
      <c r="N997" s="141"/>
      <c r="O997" s="141"/>
      <c r="P997" s="141"/>
      <c r="Q997" s="133">
        <f t="shared" si="115"/>
        <v>233555.37000000011</v>
      </c>
      <c r="R997" s="134">
        <f t="shared" si="116"/>
        <v>837.21327696793003</v>
      </c>
    </row>
    <row r="998" spans="1:18" x14ac:dyDescent="0.35">
      <c r="A998" s="140">
        <v>10</v>
      </c>
      <c r="B998" s="141" t="s">
        <v>58</v>
      </c>
      <c r="C998" s="141" t="s">
        <v>564</v>
      </c>
      <c r="D998" s="141" t="s">
        <v>114</v>
      </c>
      <c r="E998" s="141" t="s">
        <v>565</v>
      </c>
      <c r="F998" s="141" t="s">
        <v>180</v>
      </c>
      <c r="G998" s="141" t="s">
        <v>1363</v>
      </c>
      <c r="H998" s="142">
        <v>3187</v>
      </c>
      <c r="I998" s="140">
        <v>3</v>
      </c>
      <c r="J998" s="143">
        <f>นครพนม!F97</f>
        <v>234256.32</v>
      </c>
      <c r="K998" s="144">
        <f>นครพนม!AN97</f>
        <v>280009.79000000004</v>
      </c>
      <c r="L998" s="145">
        <f>นครพนม!AO97</f>
        <v>1745570.88</v>
      </c>
      <c r="M998" s="145">
        <f>นครพนม!AP97</f>
        <v>1587013.0000000002</v>
      </c>
      <c r="N998" s="141"/>
      <c r="O998" s="141"/>
      <c r="P998" s="141"/>
      <c r="Q998" s="133">
        <f t="shared" si="115"/>
        <v>158557.87999999966</v>
      </c>
      <c r="R998" s="134">
        <f t="shared" si="116"/>
        <v>547.71599623470343</v>
      </c>
    </row>
    <row r="999" spans="1:18" x14ac:dyDescent="0.35">
      <c r="A999" s="140">
        <v>11</v>
      </c>
      <c r="B999" s="141" t="s">
        <v>58</v>
      </c>
      <c r="C999" s="141" t="s">
        <v>564</v>
      </c>
      <c r="D999" s="141" t="s">
        <v>114</v>
      </c>
      <c r="E999" s="141" t="s">
        <v>565</v>
      </c>
      <c r="F999" s="141" t="s">
        <v>180</v>
      </c>
      <c r="G999" s="141" t="s">
        <v>1364</v>
      </c>
      <c r="H999" s="142">
        <v>2867</v>
      </c>
      <c r="I999" s="140">
        <v>2</v>
      </c>
      <c r="J999" s="143">
        <f>นครพนม!F98</f>
        <v>547098.79</v>
      </c>
      <c r="K999" s="144">
        <f>นครพนม!AN98</f>
        <v>610603.52000000002</v>
      </c>
      <c r="L999" s="145">
        <f>นครพนม!AO98</f>
        <v>2106529.66</v>
      </c>
      <c r="M999" s="145">
        <f>นครพนม!AP98</f>
        <v>1387006.93</v>
      </c>
      <c r="N999" s="141"/>
      <c r="O999" s="141"/>
      <c r="P999" s="141"/>
      <c r="Q999" s="133">
        <f t="shared" si="115"/>
        <v>719522.73000000021</v>
      </c>
      <c r="R999" s="134">
        <f t="shared" si="116"/>
        <v>734.75049180327869</v>
      </c>
    </row>
    <row r="1000" spans="1:18" x14ac:dyDescent="0.35">
      <c r="A1000" s="140">
        <v>12</v>
      </c>
      <c r="B1000" s="141" t="s">
        <v>58</v>
      </c>
      <c r="C1000" s="141" t="s">
        <v>564</v>
      </c>
      <c r="D1000" s="141" t="s">
        <v>114</v>
      </c>
      <c r="E1000" s="141" t="s">
        <v>565</v>
      </c>
      <c r="F1000" s="141" t="s">
        <v>180</v>
      </c>
      <c r="G1000" s="141" t="s">
        <v>1365</v>
      </c>
      <c r="H1000" s="142">
        <v>3076</v>
      </c>
      <c r="I1000" s="140">
        <v>3</v>
      </c>
      <c r="J1000" s="143">
        <f>นครพนม!F99</f>
        <v>411157.61</v>
      </c>
      <c r="K1000" s="144">
        <f>นครพนม!AN99</f>
        <v>706555.57000000007</v>
      </c>
      <c r="L1000" s="145">
        <f>นครพนม!AO99</f>
        <v>2093406.3399999999</v>
      </c>
      <c r="M1000" s="145">
        <f>นครพนม!AP99</f>
        <v>1798924.6099999999</v>
      </c>
      <c r="N1000" s="141"/>
      <c r="O1000" s="141"/>
      <c r="P1000" s="141"/>
      <c r="Q1000" s="133">
        <f t="shared" si="115"/>
        <v>294481.73</v>
      </c>
      <c r="R1000" s="134">
        <f t="shared" si="116"/>
        <v>680.56122886866058</v>
      </c>
    </row>
    <row r="1001" spans="1:18" x14ac:dyDescent="0.35">
      <c r="A1001" s="140">
        <v>13</v>
      </c>
      <c r="B1001" s="141" t="s">
        <v>58</v>
      </c>
      <c r="C1001" s="141" t="s">
        <v>564</v>
      </c>
      <c r="D1001" s="141" t="s">
        <v>114</v>
      </c>
      <c r="E1001" s="141" t="s">
        <v>565</v>
      </c>
      <c r="F1001" s="141" t="s">
        <v>180</v>
      </c>
      <c r="G1001" s="141" t="s">
        <v>1366</v>
      </c>
      <c r="H1001" s="142">
        <v>2086</v>
      </c>
      <c r="I1001" s="140">
        <v>2</v>
      </c>
      <c r="J1001" s="143">
        <f>นครพนม!F100</f>
        <v>271726.15000000002</v>
      </c>
      <c r="K1001" s="144">
        <f>นครพนม!AN100</f>
        <v>288179.22000000003</v>
      </c>
      <c r="L1001" s="145">
        <f>นครพนม!AO100</f>
        <v>1735630.94</v>
      </c>
      <c r="M1001" s="145">
        <f>นครพนม!AP100</f>
        <v>1344330.56</v>
      </c>
      <c r="N1001" s="141"/>
      <c r="O1001" s="141"/>
      <c r="P1001" s="141"/>
      <c r="Q1001" s="133">
        <f t="shared" si="115"/>
        <v>391300.37999999989</v>
      </c>
      <c r="R1001" s="134">
        <f t="shared" si="116"/>
        <v>832.03784276126555</v>
      </c>
    </row>
    <row r="1002" spans="1:18" x14ac:dyDescent="0.35">
      <c r="A1002" s="140">
        <v>14</v>
      </c>
      <c r="B1002" s="141" t="s">
        <v>58</v>
      </c>
      <c r="C1002" s="141" t="s">
        <v>564</v>
      </c>
      <c r="D1002" s="141" t="s">
        <v>114</v>
      </c>
      <c r="E1002" s="141" t="s">
        <v>565</v>
      </c>
      <c r="F1002" s="141" t="s">
        <v>180</v>
      </c>
      <c r="G1002" s="141" t="s">
        <v>1367</v>
      </c>
      <c r="H1002" s="142">
        <v>1893</v>
      </c>
      <c r="I1002" s="140">
        <v>2</v>
      </c>
      <c r="J1002" s="143">
        <f>นครพนม!F101</f>
        <v>290198.74</v>
      </c>
      <c r="K1002" s="144">
        <f>นครพนม!AN101</f>
        <v>1036886.4299999999</v>
      </c>
      <c r="L1002" s="145">
        <f>นครพนม!AO101</f>
        <v>1666559.21</v>
      </c>
      <c r="M1002" s="145">
        <f>นครพนม!AP101</f>
        <v>1575052.0899999999</v>
      </c>
      <c r="N1002" s="141"/>
      <c r="O1002" s="141"/>
      <c r="P1002" s="141"/>
      <c r="Q1002" s="133">
        <f t="shared" si="115"/>
        <v>91507.120000000112</v>
      </c>
      <c r="R1002" s="134">
        <f t="shared" si="116"/>
        <v>880.3799313259376</v>
      </c>
    </row>
    <row r="1003" spans="1:18" x14ac:dyDescent="0.35">
      <c r="A1003" s="140">
        <v>15</v>
      </c>
      <c r="B1003" s="141" t="s">
        <v>58</v>
      </c>
      <c r="C1003" s="141" t="s">
        <v>564</v>
      </c>
      <c r="D1003" s="141" t="s">
        <v>114</v>
      </c>
      <c r="E1003" s="141" t="s">
        <v>565</v>
      </c>
      <c r="F1003" s="141" t="s">
        <v>180</v>
      </c>
      <c r="G1003" s="141" t="s">
        <v>1368</v>
      </c>
      <c r="H1003" s="142">
        <v>2677</v>
      </c>
      <c r="I1003" s="140">
        <v>2</v>
      </c>
      <c r="J1003" s="143">
        <f>นครพนม!F102</f>
        <v>293959.84999999998</v>
      </c>
      <c r="K1003" s="144">
        <f>นครพนม!AN102</f>
        <v>390307.31999999995</v>
      </c>
      <c r="L1003" s="145">
        <f>นครพนม!AO102</f>
        <v>1866936.62</v>
      </c>
      <c r="M1003" s="145">
        <f>นครพนม!AP102</f>
        <v>1636290.1099999999</v>
      </c>
      <c r="N1003" s="141"/>
      <c r="O1003" s="141"/>
      <c r="P1003" s="141"/>
      <c r="Q1003" s="133">
        <f t="shared" si="115"/>
        <v>230646.51000000024</v>
      </c>
      <c r="R1003" s="134">
        <f t="shared" si="116"/>
        <v>697.39881210310057</v>
      </c>
    </row>
    <row r="1004" spans="1:18" x14ac:dyDescent="0.35">
      <c r="A1004" s="140">
        <v>16</v>
      </c>
      <c r="B1004" s="141" t="s">
        <v>58</v>
      </c>
      <c r="C1004" s="141" t="s">
        <v>564</v>
      </c>
      <c r="D1004" s="141" t="s">
        <v>114</v>
      </c>
      <c r="E1004" s="141" t="s">
        <v>565</v>
      </c>
      <c r="F1004" s="141" t="s">
        <v>180</v>
      </c>
      <c r="G1004" s="141" t="s">
        <v>1369</v>
      </c>
      <c r="H1004" s="142">
        <v>2827</v>
      </c>
      <c r="I1004" s="140">
        <v>2</v>
      </c>
      <c r="J1004" s="143">
        <f>นครพนม!F103</f>
        <v>317663.53000000003</v>
      </c>
      <c r="K1004" s="144">
        <f>นครพนม!AN103</f>
        <v>353888.73000000004</v>
      </c>
      <c r="L1004" s="145">
        <f>นครพนม!AO103</f>
        <v>1738690.22</v>
      </c>
      <c r="M1004" s="145">
        <f>นครพนม!AP103</f>
        <v>1543359.7599999998</v>
      </c>
      <c r="N1004" s="141"/>
      <c r="O1004" s="141"/>
      <c r="P1004" s="141"/>
      <c r="Q1004" s="133">
        <f t="shared" si="115"/>
        <v>195330.4600000002</v>
      </c>
      <c r="R1004" s="134">
        <f t="shared" si="116"/>
        <v>615.03014503006716</v>
      </c>
    </row>
    <row r="1005" spans="1:18" x14ac:dyDescent="0.35">
      <c r="A1005" s="140">
        <v>17</v>
      </c>
      <c r="B1005" s="141" t="s">
        <v>58</v>
      </c>
      <c r="C1005" s="141" t="s">
        <v>564</v>
      </c>
      <c r="D1005" s="141" t="s">
        <v>114</v>
      </c>
      <c r="E1005" s="141" t="s">
        <v>565</v>
      </c>
      <c r="F1005" s="141" t="s">
        <v>180</v>
      </c>
      <c r="G1005" s="141" t="s">
        <v>1370</v>
      </c>
      <c r="H1005" s="142">
        <v>3372</v>
      </c>
      <c r="I1005" s="140">
        <v>3</v>
      </c>
      <c r="J1005" s="143">
        <f>นครพนม!F104</f>
        <v>263190.33</v>
      </c>
      <c r="K1005" s="144">
        <f>นครพนม!AN104</f>
        <v>369418.16000000003</v>
      </c>
      <c r="L1005" s="145">
        <f>นครพนม!AO104</f>
        <v>1633873.27</v>
      </c>
      <c r="M1005" s="145">
        <f>นครพนม!AP104</f>
        <v>1522396.64</v>
      </c>
      <c r="N1005" s="141"/>
      <c r="O1005" s="141"/>
      <c r="P1005" s="141"/>
      <c r="Q1005" s="133">
        <f t="shared" si="115"/>
        <v>111476.63000000012</v>
      </c>
      <c r="R1005" s="134">
        <f t="shared" si="116"/>
        <v>484.54130189798337</v>
      </c>
    </row>
    <row r="1006" spans="1:18" x14ac:dyDescent="0.35">
      <c r="A1006" s="140">
        <v>18</v>
      </c>
      <c r="B1006" s="141" t="s">
        <v>58</v>
      </c>
      <c r="C1006" s="141" t="s">
        <v>564</v>
      </c>
      <c r="D1006" s="141" t="s">
        <v>114</v>
      </c>
      <c r="E1006" s="141" t="s">
        <v>565</v>
      </c>
      <c r="F1006" s="141" t="s">
        <v>180</v>
      </c>
      <c r="G1006" s="141" t="s">
        <v>1371</v>
      </c>
      <c r="H1006" s="142">
        <v>1747</v>
      </c>
      <c r="I1006" s="140">
        <v>2</v>
      </c>
      <c r="J1006" s="143">
        <f>นครพนม!F105</f>
        <v>421017.7</v>
      </c>
      <c r="K1006" s="144">
        <f>นครพนม!AN105</f>
        <v>503201.30000000005</v>
      </c>
      <c r="L1006" s="145">
        <f>นครพนม!AO105</f>
        <v>1879139.76</v>
      </c>
      <c r="M1006" s="145">
        <f>นครพนม!AP105</f>
        <v>1647433.6600000001</v>
      </c>
      <c r="N1006" s="141"/>
      <c r="O1006" s="141"/>
      <c r="P1006" s="141"/>
      <c r="Q1006" s="133">
        <f t="shared" si="115"/>
        <v>231706.09999999986</v>
      </c>
      <c r="R1006" s="134">
        <f t="shared" si="116"/>
        <v>1075.6380995993131</v>
      </c>
    </row>
    <row r="1007" spans="1:18" x14ac:dyDescent="0.35">
      <c r="A1007" s="140">
        <v>19</v>
      </c>
      <c r="B1007" s="141" t="s">
        <v>58</v>
      </c>
      <c r="C1007" s="141" t="s">
        <v>564</v>
      </c>
      <c r="D1007" s="141" t="s">
        <v>114</v>
      </c>
      <c r="E1007" s="141" t="s">
        <v>565</v>
      </c>
      <c r="F1007" s="141" t="s">
        <v>180</v>
      </c>
      <c r="G1007" s="141" t="s">
        <v>1372</v>
      </c>
      <c r="H1007" s="142">
        <v>2607</v>
      </c>
      <c r="I1007" s="140">
        <v>2</v>
      </c>
      <c r="J1007" s="143">
        <f>นครพนม!F106</f>
        <v>248537.68</v>
      </c>
      <c r="K1007" s="144">
        <f>นครพนม!AN106</f>
        <v>249282.56</v>
      </c>
      <c r="L1007" s="145">
        <f>นครพนม!AO106</f>
        <v>1444589.04</v>
      </c>
      <c r="M1007" s="145">
        <f>นครพนม!AP106</f>
        <v>1259043.43</v>
      </c>
      <c r="N1007" s="141"/>
      <c r="O1007" s="141"/>
      <c r="P1007" s="141"/>
      <c r="Q1007" s="133">
        <f t="shared" si="115"/>
        <v>185545.6100000001</v>
      </c>
      <c r="R1007" s="134">
        <f t="shared" si="116"/>
        <v>554.11930955120829</v>
      </c>
    </row>
    <row r="1008" spans="1:18" x14ac:dyDescent="0.35">
      <c r="A1008" s="140">
        <v>20</v>
      </c>
      <c r="B1008" s="141" t="s">
        <v>58</v>
      </c>
      <c r="C1008" s="141" t="s">
        <v>564</v>
      </c>
      <c r="D1008" s="141" t="s">
        <v>114</v>
      </c>
      <c r="E1008" s="141" t="s">
        <v>565</v>
      </c>
      <c r="F1008" s="141" t="s">
        <v>180</v>
      </c>
      <c r="G1008" s="141" t="s">
        <v>1373</v>
      </c>
      <c r="H1008" s="142">
        <v>2124</v>
      </c>
      <c r="I1008" s="140">
        <v>2</v>
      </c>
      <c r="J1008" s="143">
        <f>นครพนม!F107</f>
        <v>647201.93999999994</v>
      </c>
      <c r="K1008" s="144">
        <f>นครพนม!AN107</f>
        <v>731854.55999999994</v>
      </c>
      <c r="L1008" s="145">
        <f>นครพนม!AO107</f>
        <v>1711379.0699999998</v>
      </c>
      <c r="M1008" s="145">
        <f>นครพนม!AP107</f>
        <v>1155590.6499999999</v>
      </c>
      <c r="N1008" s="141"/>
      <c r="O1008" s="141"/>
      <c r="P1008" s="141"/>
      <c r="Q1008" s="133">
        <f t="shared" si="115"/>
        <v>555788.41999999993</v>
      </c>
      <c r="R1008" s="134">
        <f t="shared" si="116"/>
        <v>805.73402542372878</v>
      </c>
    </row>
    <row r="1009" spans="1:18" s="152" customFormat="1" x14ac:dyDescent="0.35">
      <c r="A1009" s="146">
        <v>7</v>
      </c>
      <c r="B1009" s="147" t="s">
        <v>58</v>
      </c>
      <c r="C1009" s="147"/>
      <c r="D1009" s="147"/>
      <c r="E1009" s="239" t="s">
        <v>77</v>
      </c>
      <c r="F1009" s="239"/>
      <c r="G1009" s="239" t="s">
        <v>567</v>
      </c>
      <c r="H1009" s="153">
        <f>SUM(H989:H1008)</f>
        <v>47612</v>
      </c>
      <c r="I1009" s="146"/>
      <c r="J1009" s="149">
        <f>SUM(J989:J1008)</f>
        <v>6518507.5700000003</v>
      </c>
      <c r="K1009" s="149">
        <f t="shared" ref="K1009:M1009" si="119">SUM(K989:K1008)</f>
        <v>8911544.4000000004</v>
      </c>
      <c r="L1009" s="149">
        <f t="shared" si="119"/>
        <v>31702762.440000001</v>
      </c>
      <c r="M1009" s="149">
        <f t="shared" si="119"/>
        <v>25980143.919999998</v>
      </c>
      <c r="N1009" s="147">
        <v>19</v>
      </c>
      <c r="O1009" s="147">
        <v>19</v>
      </c>
      <c r="P1009" s="147">
        <f>N1009-O1009</f>
        <v>0</v>
      </c>
      <c r="Q1009" s="150">
        <f t="shared" si="115"/>
        <v>5722618.5200000033</v>
      </c>
      <c r="R1009" s="151">
        <f>L1009/H1009</f>
        <v>665.85655801058556</v>
      </c>
    </row>
    <row r="1010" spans="1:18" x14ac:dyDescent="0.35">
      <c r="A1010" s="140">
        <v>1</v>
      </c>
      <c r="B1010" s="141" t="s">
        <v>58</v>
      </c>
      <c r="C1010" s="141" t="s">
        <v>568</v>
      </c>
      <c r="D1010" s="141" t="s">
        <v>121</v>
      </c>
      <c r="E1010" s="141" t="s">
        <v>569</v>
      </c>
      <c r="F1010" s="141" t="s">
        <v>210</v>
      </c>
      <c r="G1010" s="141" t="s">
        <v>570</v>
      </c>
      <c r="H1010" s="142"/>
      <c r="I1010" s="140"/>
      <c r="J1010" s="143"/>
      <c r="K1010" s="144"/>
      <c r="L1010" s="145"/>
      <c r="M1010" s="145"/>
      <c r="N1010" s="141"/>
      <c r="O1010" s="141"/>
      <c r="P1010" s="141"/>
    </row>
    <row r="1011" spans="1:18" x14ac:dyDescent="0.35">
      <c r="A1011" s="140">
        <v>2</v>
      </c>
      <c r="B1011" s="141" t="s">
        <v>58</v>
      </c>
      <c r="C1011" s="141" t="s">
        <v>568</v>
      </c>
      <c r="D1011" s="141" t="s">
        <v>121</v>
      </c>
      <c r="E1011" s="141" t="s">
        <v>569</v>
      </c>
      <c r="F1011" s="141" t="s">
        <v>180</v>
      </c>
      <c r="G1011" s="141" t="s">
        <v>1374</v>
      </c>
      <c r="H1011" s="142">
        <v>2908</v>
      </c>
      <c r="I1011" s="140">
        <v>2</v>
      </c>
      <c r="J1011" s="143">
        <f>นครพนม!F108</f>
        <v>232077.96</v>
      </c>
      <c r="K1011" s="144">
        <f>นครพนม!AN108</f>
        <v>264808.24</v>
      </c>
      <c r="L1011" s="145">
        <f>นครพนม!AO108</f>
        <v>1608922.54</v>
      </c>
      <c r="M1011" s="145">
        <f>นครพนม!AP108</f>
        <v>1586113.02</v>
      </c>
      <c r="N1011" s="141"/>
      <c r="O1011" s="141"/>
      <c r="P1011" s="141"/>
      <c r="Q1011" s="133">
        <f t="shared" si="115"/>
        <v>22809.520000000019</v>
      </c>
      <c r="R1011" s="134">
        <f t="shared" si="116"/>
        <v>553.27460110041272</v>
      </c>
    </row>
    <row r="1012" spans="1:18" x14ac:dyDescent="0.35">
      <c r="A1012" s="140">
        <v>3</v>
      </c>
      <c r="B1012" s="141" t="s">
        <v>58</v>
      </c>
      <c r="C1012" s="141" t="s">
        <v>568</v>
      </c>
      <c r="D1012" s="141" t="s">
        <v>121</v>
      </c>
      <c r="E1012" s="141" t="s">
        <v>569</v>
      </c>
      <c r="F1012" s="141" t="s">
        <v>180</v>
      </c>
      <c r="G1012" s="141" t="s">
        <v>1375</v>
      </c>
      <c r="H1012" s="142">
        <v>2944</v>
      </c>
      <c r="I1012" s="140">
        <v>2</v>
      </c>
      <c r="J1012" s="143">
        <f>นครพนม!F109</f>
        <v>547754.66</v>
      </c>
      <c r="K1012" s="144">
        <f>นครพนม!AN109</f>
        <v>583315.32000000007</v>
      </c>
      <c r="L1012" s="145">
        <f>นครพนม!AO109</f>
        <v>1341751.03</v>
      </c>
      <c r="M1012" s="145">
        <f>นครพนม!AP109</f>
        <v>1343702.8900000001</v>
      </c>
      <c r="N1012" s="141"/>
      <c r="O1012" s="141"/>
      <c r="P1012" s="141"/>
      <c r="Q1012" s="133">
        <f t="shared" si="115"/>
        <v>-1951.8600000001024</v>
      </c>
      <c r="R1012" s="134">
        <f t="shared" si="116"/>
        <v>455.75782269021738</v>
      </c>
    </row>
    <row r="1013" spans="1:18" x14ac:dyDescent="0.35">
      <c r="A1013" s="140">
        <v>4</v>
      </c>
      <c r="B1013" s="141" t="s">
        <v>58</v>
      </c>
      <c r="C1013" s="141" t="s">
        <v>568</v>
      </c>
      <c r="D1013" s="141" t="s">
        <v>121</v>
      </c>
      <c r="E1013" s="141" t="s">
        <v>569</v>
      </c>
      <c r="F1013" s="141" t="s">
        <v>180</v>
      </c>
      <c r="G1013" s="141" t="s">
        <v>1376</v>
      </c>
      <c r="H1013" s="142">
        <v>4209</v>
      </c>
      <c r="I1013" s="140">
        <v>3</v>
      </c>
      <c r="J1013" s="143">
        <f>นครพนม!F110</f>
        <v>182764.54</v>
      </c>
      <c r="K1013" s="144">
        <f>นครพนม!AN110</f>
        <v>239685.15000000002</v>
      </c>
      <c r="L1013" s="145">
        <f>นครพนม!AO110</f>
        <v>1702132.49</v>
      </c>
      <c r="M1013" s="145">
        <f>นครพนม!AP110</f>
        <v>1644665.84</v>
      </c>
      <c r="N1013" s="141"/>
      <c r="O1013" s="141"/>
      <c r="P1013" s="141"/>
      <c r="Q1013" s="133">
        <f t="shared" si="115"/>
        <v>57466.649999999907</v>
      </c>
      <c r="R1013" s="134">
        <f t="shared" si="116"/>
        <v>404.40306248515088</v>
      </c>
    </row>
    <row r="1014" spans="1:18" x14ac:dyDescent="0.35">
      <c r="A1014" s="140">
        <v>5</v>
      </c>
      <c r="B1014" s="141" t="s">
        <v>58</v>
      </c>
      <c r="C1014" s="141" t="s">
        <v>568</v>
      </c>
      <c r="D1014" s="141" t="s">
        <v>121</v>
      </c>
      <c r="E1014" s="141" t="s">
        <v>569</v>
      </c>
      <c r="F1014" s="141" t="s">
        <v>180</v>
      </c>
      <c r="G1014" s="141" t="s">
        <v>1377</v>
      </c>
      <c r="H1014" s="142">
        <v>4669</v>
      </c>
      <c r="I1014" s="140">
        <v>4</v>
      </c>
      <c r="J1014" s="143">
        <f>นครพนม!F111</f>
        <v>215833.52</v>
      </c>
      <c r="K1014" s="144">
        <f>นครพนม!AN111</f>
        <v>307379.24</v>
      </c>
      <c r="L1014" s="145">
        <f>นครพนม!AO111</f>
        <v>1819420.68</v>
      </c>
      <c r="M1014" s="145">
        <f>นครพนม!AP111</f>
        <v>1651139.04</v>
      </c>
      <c r="N1014" s="141"/>
      <c r="O1014" s="141"/>
      <c r="P1014" s="141"/>
      <c r="Q1014" s="133">
        <f t="shared" si="115"/>
        <v>168281.6399999999</v>
      </c>
      <c r="R1014" s="134">
        <f t="shared" si="116"/>
        <v>389.68101949025487</v>
      </c>
    </row>
    <row r="1015" spans="1:18" x14ac:dyDescent="0.35">
      <c r="A1015" s="140">
        <v>6</v>
      </c>
      <c r="B1015" s="141" t="s">
        <v>58</v>
      </c>
      <c r="C1015" s="141" t="s">
        <v>568</v>
      </c>
      <c r="D1015" s="141" t="s">
        <v>121</v>
      </c>
      <c r="E1015" s="141" t="s">
        <v>569</v>
      </c>
      <c r="F1015" s="141" t="s">
        <v>180</v>
      </c>
      <c r="G1015" s="141" t="s">
        <v>1378</v>
      </c>
      <c r="H1015" s="142">
        <v>2279</v>
      </c>
      <c r="I1015" s="140">
        <v>2</v>
      </c>
      <c r="J1015" s="143">
        <f>นครพนม!F112</f>
        <v>190009</v>
      </c>
      <c r="K1015" s="144">
        <f>นครพนม!AN112</f>
        <v>193309.05</v>
      </c>
      <c r="L1015" s="145">
        <f>นครพนม!AO112</f>
        <v>1261611.1199999999</v>
      </c>
      <c r="M1015" s="145">
        <f>นครพนม!AP112</f>
        <v>1253264.3199999998</v>
      </c>
      <c r="N1015" s="141"/>
      <c r="O1015" s="141"/>
      <c r="P1015" s="141"/>
      <c r="Q1015" s="133">
        <f t="shared" si="115"/>
        <v>8346.8000000000466</v>
      </c>
      <c r="R1015" s="134">
        <f t="shared" si="116"/>
        <v>553.58100921456776</v>
      </c>
    </row>
    <row r="1016" spans="1:18" x14ac:dyDescent="0.35">
      <c r="A1016" s="140">
        <v>7</v>
      </c>
      <c r="B1016" s="141" t="s">
        <v>58</v>
      </c>
      <c r="C1016" s="141" t="s">
        <v>568</v>
      </c>
      <c r="D1016" s="141" t="s">
        <v>121</v>
      </c>
      <c r="E1016" s="141" t="s">
        <v>569</v>
      </c>
      <c r="F1016" s="141" t="s">
        <v>180</v>
      </c>
      <c r="G1016" s="141" t="s">
        <v>1379</v>
      </c>
      <c r="H1016" s="142">
        <v>723</v>
      </c>
      <c r="I1016" s="140">
        <v>1</v>
      </c>
      <c r="J1016" s="143">
        <f>นครพนม!F113</f>
        <v>337944.96</v>
      </c>
      <c r="K1016" s="144">
        <f>นครพนม!AN113</f>
        <v>345288.65</v>
      </c>
      <c r="L1016" s="145">
        <f>นครพนม!AO113</f>
        <v>1182848.03</v>
      </c>
      <c r="M1016" s="145">
        <f>นครพนม!AP113</f>
        <v>1172672.3</v>
      </c>
      <c r="N1016" s="141"/>
      <c r="O1016" s="141"/>
      <c r="P1016" s="141"/>
      <c r="Q1016" s="133">
        <f t="shared" si="115"/>
        <v>10175.729999999981</v>
      </c>
      <c r="R1016" s="134">
        <f t="shared" si="116"/>
        <v>1636.027704011065</v>
      </c>
    </row>
    <row r="1017" spans="1:18" x14ac:dyDescent="0.35">
      <c r="A1017" s="140">
        <v>8</v>
      </c>
      <c r="B1017" s="141" t="s">
        <v>58</v>
      </c>
      <c r="C1017" s="141" t="s">
        <v>568</v>
      </c>
      <c r="D1017" s="141" t="s">
        <v>121</v>
      </c>
      <c r="E1017" s="141" t="s">
        <v>569</v>
      </c>
      <c r="F1017" s="141" t="s">
        <v>180</v>
      </c>
      <c r="G1017" s="141" t="s">
        <v>1380</v>
      </c>
      <c r="H1017" s="142">
        <v>3567</v>
      </c>
      <c r="I1017" s="140">
        <v>3</v>
      </c>
      <c r="J1017" s="143">
        <f>นครพนม!F114</f>
        <v>146380.28</v>
      </c>
      <c r="K1017" s="144">
        <f>นครพนม!AN114</f>
        <v>184192.9</v>
      </c>
      <c r="L1017" s="145">
        <f>นครพนม!AO114</f>
        <v>1794824.26</v>
      </c>
      <c r="M1017" s="145">
        <f>นครพนม!AP114</f>
        <v>1809479.8199999998</v>
      </c>
      <c r="N1017" s="141"/>
      <c r="O1017" s="141"/>
      <c r="P1017" s="141"/>
      <c r="Q1017" s="133">
        <f t="shared" si="115"/>
        <v>-14655.559999999823</v>
      </c>
      <c r="R1017" s="134">
        <f t="shared" si="116"/>
        <v>503.17472946453603</v>
      </c>
    </row>
    <row r="1018" spans="1:18" x14ac:dyDescent="0.35">
      <c r="A1018" s="140">
        <v>9</v>
      </c>
      <c r="B1018" s="141" t="s">
        <v>58</v>
      </c>
      <c r="C1018" s="141" t="s">
        <v>568</v>
      </c>
      <c r="D1018" s="141" t="s">
        <v>121</v>
      </c>
      <c r="E1018" s="141" t="s">
        <v>569</v>
      </c>
      <c r="F1018" s="141" t="s">
        <v>180</v>
      </c>
      <c r="G1018" s="141" t="s">
        <v>1381</v>
      </c>
      <c r="H1018" s="142">
        <v>2416</v>
      </c>
      <c r="I1018" s="140">
        <v>2</v>
      </c>
      <c r="J1018" s="143">
        <f>นครพนม!F115</f>
        <v>418092.58</v>
      </c>
      <c r="K1018" s="144">
        <f>นครพนม!AN115</f>
        <v>446672.24</v>
      </c>
      <c r="L1018" s="145">
        <f>นครพนม!AO115</f>
        <v>1434569.33</v>
      </c>
      <c r="M1018" s="145">
        <f>นครพนม!AP115</f>
        <v>1322964.0899999999</v>
      </c>
      <c r="N1018" s="141"/>
      <c r="O1018" s="141"/>
      <c r="P1018" s="141"/>
      <c r="Q1018" s="133">
        <f t="shared" si="115"/>
        <v>111605.24000000022</v>
      </c>
      <c r="R1018" s="134">
        <f t="shared" si="116"/>
        <v>593.77869619205296</v>
      </c>
    </row>
    <row r="1019" spans="1:18" x14ac:dyDescent="0.35">
      <c r="A1019" s="140">
        <v>10</v>
      </c>
      <c r="B1019" s="141" t="s">
        <v>58</v>
      </c>
      <c r="C1019" s="141" t="s">
        <v>568</v>
      </c>
      <c r="D1019" s="141" t="s">
        <v>121</v>
      </c>
      <c r="E1019" s="141" t="s">
        <v>569</v>
      </c>
      <c r="F1019" s="141" t="s">
        <v>180</v>
      </c>
      <c r="G1019" s="141" t="s">
        <v>1382</v>
      </c>
      <c r="H1019" s="142">
        <v>1268</v>
      </c>
      <c r="I1019" s="140">
        <v>1</v>
      </c>
      <c r="J1019" s="143">
        <f>นครพนม!F116</f>
        <v>222305.74</v>
      </c>
      <c r="K1019" s="144">
        <f>นครพนม!AN116</f>
        <v>264848.37</v>
      </c>
      <c r="L1019" s="145">
        <f>นครพนม!AO116</f>
        <v>1279073.4100000001</v>
      </c>
      <c r="M1019" s="145">
        <f>นครพนม!AP116</f>
        <v>1162635.23</v>
      </c>
      <c r="N1019" s="141"/>
      <c r="O1019" s="141"/>
      <c r="P1019" s="141"/>
      <c r="Q1019" s="133">
        <f t="shared" si="115"/>
        <v>116438.18000000017</v>
      </c>
      <c r="R1019" s="134">
        <f t="shared" si="116"/>
        <v>1008.73297318612</v>
      </c>
    </row>
    <row r="1020" spans="1:18" x14ac:dyDescent="0.35">
      <c r="A1020" s="140">
        <v>11</v>
      </c>
      <c r="B1020" s="141" t="s">
        <v>58</v>
      </c>
      <c r="C1020" s="141" t="s">
        <v>568</v>
      </c>
      <c r="D1020" s="141" t="s">
        <v>121</v>
      </c>
      <c r="E1020" s="141" t="s">
        <v>569</v>
      </c>
      <c r="F1020" s="141" t="s">
        <v>180</v>
      </c>
      <c r="G1020" s="141" t="s">
        <v>1383</v>
      </c>
      <c r="H1020" s="142">
        <v>3345</v>
      </c>
      <c r="I1020" s="140">
        <v>3</v>
      </c>
      <c r="J1020" s="143">
        <f>นครพนม!F117</f>
        <v>374045.52</v>
      </c>
      <c r="K1020" s="144">
        <f>นครพนม!AN117</f>
        <v>382779.61</v>
      </c>
      <c r="L1020" s="145">
        <f>นครพนม!AO117</f>
        <v>2172260.6</v>
      </c>
      <c r="M1020" s="145">
        <f>นครพนม!AP117</f>
        <v>1948060.05</v>
      </c>
      <c r="N1020" s="141"/>
      <c r="O1020" s="141"/>
      <c r="P1020" s="141"/>
      <c r="Q1020" s="133">
        <f t="shared" si="115"/>
        <v>224200.55000000005</v>
      </c>
      <c r="R1020" s="134">
        <f t="shared" si="116"/>
        <v>649.40526158445448</v>
      </c>
    </row>
    <row r="1021" spans="1:18" x14ac:dyDescent="0.35">
      <c r="A1021" s="140">
        <v>12</v>
      </c>
      <c r="B1021" s="141" t="s">
        <v>58</v>
      </c>
      <c r="C1021" s="141" t="s">
        <v>568</v>
      </c>
      <c r="D1021" s="141" t="s">
        <v>121</v>
      </c>
      <c r="E1021" s="141" t="s">
        <v>569</v>
      </c>
      <c r="F1021" s="141" t="s">
        <v>180</v>
      </c>
      <c r="G1021" s="141" t="s">
        <v>1384</v>
      </c>
      <c r="H1021" s="142">
        <v>1431</v>
      </c>
      <c r="I1021" s="140">
        <v>1</v>
      </c>
      <c r="J1021" s="143">
        <f>นครพนม!F118</f>
        <v>367916.86</v>
      </c>
      <c r="K1021" s="144">
        <f>นครพนม!AN118</f>
        <v>389409.32999999996</v>
      </c>
      <c r="L1021" s="145">
        <f>นครพนม!AO118</f>
        <v>1532301.6400000001</v>
      </c>
      <c r="M1021" s="145">
        <f>นครพนม!AP118</f>
        <v>1884875.87</v>
      </c>
      <c r="N1021" s="141"/>
      <c r="O1021" s="141"/>
      <c r="P1021" s="141"/>
      <c r="Q1021" s="133">
        <f t="shared" si="115"/>
        <v>-352574.23</v>
      </c>
      <c r="R1021" s="134">
        <f t="shared" si="116"/>
        <v>1070.7908036338226</v>
      </c>
    </row>
    <row r="1022" spans="1:18" x14ac:dyDescent="0.35">
      <c r="A1022" s="140">
        <v>13</v>
      </c>
      <c r="B1022" s="141" t="s">
        <v>58</v>
      </c>
      <c r="C1022" s="141" t="s">
        <v>568</v>
      </c>
      <c r="D1022" s="141" t="s">
        <v>121</v>
      </c>
      <c r="E1022" s="141" t="s">
        <v>569</v>
      </c>
      <c r="F1022" s="141" t="s">
        <v>180</v>
      </c>
      <c r="G1022" s="141" t="s">
        <v>1385</v>
      </c>
      <c r="H1022" s="142">
        <v>2020</v>
      </c>
      <c r="I1022" s="140">
        <v>2</v>
      </c>
      <c r="J1022" s="143">
        <f>นครพนม!F119</f>
        <v>161394.15</v>
      </c>
      <c r="K1022" s="144">
        <f>นครพนม!AN119</f>
        <v>216115.82</v>
      </c>
      <c r="L1022" s="145">
        <f>นครพนม!AO119</f>
        <v>1422889.01</v>
      </c>
      <c r="M1022" s="145">
        <f>นครพนม!AP119</f>
        <v>1163665.8700000001</v>
      </c>
      <c r="N1022" s="141"/>
      <c r="O1022" s="141"/>
      <c r="P1022" s="141"/>
      <c r="Q1022" s="133">
        <f t="shared" si="115"/>
        <v>259223.1399999999</v>
      </c>
      <c r="R1022" s="134">
        <f t="shared" si="116"/>
        <v>704.40049999999997</v>
      </c>
    </row>
    <row r="1023" spans="1:18" x14ac:dyDescent="0.35">
      <c r="A1023" s="140">
        <v>14</v>
      </c>
      <c r="B1023" s="141" t="s">
        <v>58</v>
      </c>
      <c r="C1023" s="141" t="s">
        <v>568</v>
      </c>
      <c r="D1023" s="141" t="s">
        <v>121</v>
      </c>
      <c r="E1023" s="141" t="s">
        <v>569</v>
      </c>
      <c r="F1023" s="141" t="s">
        <v>180</v>
      </c>
      <c r="G1023" s="141" t="s">
        <v>1386</v>
      </c>
      <c r="H1023" s="142">
        <v>3005</v>
      </c>
      <c r="I1023" s="140">
        <v>3</v>
      </c>
      <c r="J1023" s="143">
        <f>นครพนม!F120</f>
        <v>341020.69</v>
      </c>
      <c r="K1023" s="144">
        <f>นครพนม!AN120</f>
        <v>378901.27</v>
      </c>
      <c r="L1023" s="145">
        <f>นครพนม!AO120</f>
        <v>1374747.73</v>
      </c>
      <c r="M1023" s="145">
        <f>นครพนม!AP120</f>
        <v>1315813.3600000001</v>
      </c>
      <c r="N1023" s="141"/>
      <c r="O1023" s="141"/>
      <c r="P1023" s="141"/>
      <c r="Q1023" s="133">
        <f t="shared" si="115"/>
        <v>58934.369999999879</v>
      </c>
      <c r="R1023" s="134">
        <f t="shared" si="116"/>
        <v>457.48676539101496</v>
      </c>
    </row>
    <row r="1024" spans="1:18" x14ac:dyDescent="0.35">
      <c r="A1024" s="140">
        <v>15</v>
      </c>
      <c r="B1024" s="141" t="s">
        <v>58</v>
      </c>
      <c r="C1024" s="141" t="s">
        <v>568</v>
      </c>
      <c r="D1024" s="141" t="s">
        <v>121</v>
      </c>
      <c r="E1024" s="141" t="s">
        <v>569</v>
      </c>
      <c r="F1024" s="141" t="s">
        <v>180</v>
      </c>
      <c r="G1024" s="141" t="s">
        <v>1387</v>
      </c>
      <c r="H1024" s="142">
        <v>2671</v>
      </c>
      <c r="I1024" s="140">
        <v>2</v>
      </c>
      <c r="J1024" s="143">
        <f>นครพนม!F121</f>
        <v>186996.93</v>
      </c>
      <c r="K1024" s="144">
        <f>นครพนม!AN121</f>
        <v>156864.15999999997</v>
      </c>
      <c r="L1024" s="145">
        <f>นครพนม!AO121</f>
        <v>1569885.0300000003</v>
      </c>
      <c r="M1024" s="145">
        <f>นครพนม!AP121</f>
        <v>1391517.01</v>
      </c>
      <c r="N1024" s="141"/>
      <c r="O1024" s="141"/>
      <c r="P1024" s="141"/>
      <c r="Q1024" s="133">
        <f t="shared" si="115"/>
        <v>178368.02000000025</v>
      </c>
      <c r="R1024" s="134">
        <f t="shared" si="116"/>
        <v>587.75178959191328</v>
      </c>
    </row>
    <row r="1025" spans="1:18" x14ac:dyDescent="0.35">
      <c r="A1025" s="140">
        <v>16</v>
      </c>
      <c r="B1025" s="141" t="s">
        <v>58</v>
      </c>
      <c r="C1025" s="141" t="s">
        <v>568</v>
      </c>
      <c r="D1025" s="141" t="s">
        <v>121</v>
      </c>
      <c r="E1025" s="141" t="s">
        <v>569</v>
      </c>
      <c r="F1025" s="141" t="s">
        <v>180</v>
      </c>
      <c r="G1025" s="141" t="s">
        <v>1388</v>
      </c>
      <c r="H1025" s="142">
        <v>1913</v>
      </c>
      <c r="I1025" s="140">
        <v>2</v>
      </c>
      <c r="J1025" s="143">
        <f>นครพนม!F122</f>
        <v>268693.56</v>
      </c>
      <c r="K1025" s="144">
        <f>นครพนม!AN122</f>
        <v>506067.05</v>
      </c>
      <c r="L1025" s="145">
        <f>นครพนม!AO122</f>
        <v>893320.93</v>
      </c>
      <c r="M1025" s="145">
        <f>นครพนม!AP122</f>
        <v>821302.41</v>
      </c>
      <c r="N1025" s="141"/>
      <c r="O1025" s="141"/>
      <c r="P1025" s="141"/>
      <c r="Q1025" s="133">
        <f t="shared" si="115"/>
        <v>72018.520000000019</v>
      </c>
      <c r="R1025" s="134">
        <f t="shared" si="116"/>
        <v>466.97382645060117</v>
      </c>
    </row>
    <row r="1026" spans="1:18" x14ac:dyDescent="0.35">
      <c r="A1026" s="140">
        <v>17</v>
      </c>
      <c r="B1026" s="141" t="s">
        <v>58</v>
      </c>
      <c r="C1026" s="141" t="s">
        <v>568</v>
      </c>
      <c r="D1026" s="141" t="s">
        <v>121</v>
      </c>
      <c r="E1026" s="141" t="s">
        <v>569</v>
      </c>
      <c r="F1026" s="141" t="s">
        <v>180</v>
      </c>
      <c r="G1026" s="141" t="s">
        <v>1389</v>
      </c>
      <c r="H1026" s="142">
        <v>2409</v>
      </c>
      <c r="I1026" s="140">
        <v>2</v>
      </c>
      <c r="J1026" s="143">
        <f>นครพนม!F123</f>
        <v>354867.79</v>
      </c>
      <c r="K1026" s="144">
        <f>นครพนม!AN123</f>
        <v>388636.37</v>
      </c>
      <c r="L1026" s="145">
        <f>นครพนม!AO123</f>
        <v>1448677.94</v>
      </c>
      <c r="M1026" s="145">
        <f>นครพนม!AP123</f>
        <v>1386751.3</v>
      </c>
      <c r="N1026" s="141"/>
      <c r="O1026" s="141"/>
      <c r="P1026" s="141"/>
      <c r="Q1026" s="133">
        <f t="shared" si="115"/>
        <v>61926.639999999898</v>
      </c>
      <c r="R1026" s="134">
        <f t="shared" si="116"/>
        <v>601.360705687007</v>
      </c>
    </row>
    <row r="1027" spans="1:18" x14ac:dyDescent="0.35">
      <c r="A1027" s="140">
        <v>18</v>
      </c>
      <c r="B1027" s="141" t="s">
        <v>58</v>
      </c>
      <c r="C1027" s="141" t="s">
        <v>568</v>
      </c>
      <c r="D1027" s="141" t="s">
        <v>121</v>
      </c>
      <c r="E1027" s="141" t="s">
        <v>569</v>
      </c>
      <c r="F1027" s="141" t="s">
        <v>180</v>
      </c>
      <c r="G1027" s="141" t="s">
        <v>1390</v>
      </c>
      <c r="H1027" s="142">
        <v>1702</v>
      </c>
      <c r="I1027" s="140">
        <v>2</v>
      </c>
      <c r="J1027" s="143">
        <f>นครพนม!F124</f>
        <v>282626.40999999997</v>
      </c>
      <c r="K1027" s="144">
        <f>นครพนม!AN124</f>
        <v>284261.44</v>
      </c>
      <c r="L1027" s="145">
        <f>นครพนม!AO124</f>
        <v>1336450.81</v>
      </c>
      <c r="M1027" s="145">
        <f>นครพนม!AP124</f>
        <v>1160402.1200000001</v>
      </c>
      <c r="N1027" s="141"/>
      <c r="O1027" s="141"/>
      <c r="P1027" s="141"/>
      <c r="Q1027" s="133">
        <f t="shared" si="115"/>
        <v>176048.68999999994</v>
      </c>
      <c r="R1027" s="134">
        <f t="shared" si="116"/>
        <v>785.2237426556992</v>
      </c>
    </row>
    <row r="1028" spans="1:18" x14ac:dyDescent="0.35">
      <c r="A1028" s="140">
        <v>19</v>
      </c>
      <c r="B1028" s="141" t="s">
        <v>58</v>
      </c>
      <c r="C1028" s="141" t="s">
        <v>568</v>
      </c>
      <c r="D1028" s="141" t="s">
        <v>121</v>
      </c>
      <c r="E1028" s="141" t="s">
        <v>569</v>
      </c>
      <c r="F1028" s="141" t="s">
        <v>180</v>
      </c>
      <c r="G1028" s="141" t="s">
        <v>1391</v>
      </c>
      <c r="H1028" s="142">
        <v>2179</v>
      </c>
      <c r="I1028" s="140">
        <v>2</v>
      </c>
      <c r="J1028" s="143">
        <f>นครพนม!F125</f>
        <v>250583.43</v>
      </c>
      <c r="K1028" s="144">
        <f>นครพนม!AN125</f>
        <v>292508.43</v>
      </c>
      <c r="L1028" s="145">
        <f>นครพนม!AO125</f>
        <v>1511688.5499999998</v>
      </c>
      <c r="M1028" s="145">
        <f>นครพนม!AP125</f>
        <v>1214866.0099999998</v>
      </c>
      <c r="N1028" s="141"/>
      <c r="O1028" s="141"/>
      <c r="P1028" s="141"/>
      <c r="Q1028" s="133">
        <f t="shared" si="115"/>
        <v>296822.54000000004</v>
      </c>
      <c r="R1028" s="134">
        <f t="shared" si="116"/>
        <v>693.75335016062411</v>
      </c>
    </row>
    <row r="1029" spans="1:18" s="152" customFormat="1" x14ac:dyDescent="0.35">
      <c r="A1029" s="146">
        <v>8</v>
      </c>
      <c r="B1029" s="147" t="s">
        <v>58</v>
      </c>
      <c r="C1029" s="147"/>
      <c r="D1029" s="147"/>
      <c r="E1029" s="147" t="s">
        <v>77</v>
      </c>
      <c r="F1029" s="147"/>
      <c r="G1029" s="147" t="s">
        <v>571</v>
      </c>
      <c r="H1029" s="153">
        <f>SUM(H1010:H1028)</f>
        <v>45658</v>
      </c>
      <c r="I1029" s="146"/>
      <c r="J1029" s="149">
        <f>SUM(J1010:J1028)</f>
        <v>5081308.58</v>
      </c>
      <c r="K1029" s="184">
        <f>SUM(K1010:K1028)</f>
        <v>5825042.6399999997</v>
      </c>
      <c r="L1029" s="149">
        <f t="shared" ref="L1029:M1029" si="120">SUM(L1010:L1028)</f>
        <v>26687375.130000003</v>
      </c>
      <c r="M1029" s="149">
        <f t="shared" si="120"/>
        <v>25233890.550000004</v>
      </c>
      <c r="N1029" s="147">
        <v>18</v>
      </c>
      <c r="O1029" s="147">
        <v>18</v>
      </c>
      <c r="P1029" s="147">
        <f>N1029-O1029</f>
        <v>0</v>
      </c>
      <c r="Q1029" s="150">
        <f t="shared" si="115"/>
        <v>1453484.5799999982</v>
      </c>
      <c r="R1029" s="151">
        <f>L1029/H1029</f>
        <v>584.50600398615802</v>
      </c>
    </row>
    <row r="1030" spans="1:18" x14ac:dyDescent="0.35">
      <c r="A1030" s="140">
        <v>1</v>
      </c>
      <c r="B1030" s="141" t="s">
        <v>58</v>
      </c>
      <c r="C1030" s="141" t="s">
        <v>572</v>
      </c>
      <c r="D1030" s="141" t="s">
        <v>127</v>
      </c>
      <c r="E1030" s="141" t="s">
        <v>573</v>
      </c>
      <c r="F1030" s="141" t="s">
        <v>210</v>
      </c>
      <c r="G1030" s="141" t="s">
        <v>574</v>
      </c>
      <c r="H1030" s="142"/>
      <c r="I1030" s="140"/>
      <c r="J1030" s="143"/>
      <c r="K1030" s="144"/>
      <c r="L1030" s="145"/>
      <c r="M1030" s="145"/>
      <c r="N1030" s="141"/>
      <c r="O1030" s="141"/>
      <c r="P1030" s="141"/>
    </row>
    <row r="1031" spans="1:18" x14ac:dyDescent="0.35">
      <c r="A1031" s="140">
        <v>2</v>
      </c>
      <c r="B1031" s="141" t="s">
        <v>58</v>
      </c>
      <c r="C1031" s="141" t="s">
        <v>572</v>
      </c>
      <c r="D1031" s="141" t="s">
        <v>127</v>
      </c>
      <c r="E1031" s="141" t="s">
        <v>573</v>
      </c>
      <c r="F1031" s="141" t="s">
        <v>180</v>
      </c>
      <c r="G1031" s="141" t="s">
        <v>1392</v>
      </c>
      <c r="H1031" s="142">
        <v>3793</v>
      </c>
      <c r="I1031" s="140">
        <v>3</v>
      </c>
      <c r="J1031" s="143">
        <f>นครพนม!F126</f>
        <v>346699.07</v>
      </c>
      <c r="K1031" s="144">
        <f>นครพนม!AN126</f>
        <v>572365.51</v>
      </c>
      <c r="L1031" s="145">
        <f>นครพนม!AO126</f>
        <v>1886963.06</v>
      </c>
      <c r="M1031" s="145">
        <f>นครพนม!AP126</f>
        <v>1954423.76</v>
      </c>
      <c r="N1031" s="141"/>
      <c r="O1031" s="141"/>
      <c r="P1031" s="141"/>
      <c r="Q1031" s="133">
        <f t="shared" ref="Q1031:Q1068" si="121">L1031-M1031</f>
        <v>-67460.699999999953</v>
      </c>
      <c r="R1031" s="134">
        <f t="shared" ref="R1031:R1069" si="122">L1031/H1031</f>
        <v>497.48564724492485</v>
      </c>
    </row>
    <row r="1032" spans="1:18" x14ac:dyDescent="0.35">
      <c r="A1032" s="140">
        <v>3</v>
      </c>
      <c r="B1032" s="141" t="s">
        <v>58</v>
      </c>
      <c r="C1032" s="141" t="s">
        <v>572</v>
      </c>
      <c r="D1032" s="141" t="s">
        <v>127</v>
      </c>
      <c r="E1032" s="141" t="s">
        <v>573</v>
      </c>
      <c r="F1032" s="141" t="s">
        <v>180</v>
      </c>
      <c r="G1032" s="141" t="s">
        <v>1393</v>
      </c>
      <c r="H1032" s="142">
        <v>1435</v>
      </c>
      <c r="I1032" s="140">
        <v>1</v>
      </c>
      <c r="J1032" s="143">
        <f>นครพนม!F127</f>
        <v>196003.56</v>
      </c>
      <c r="K1032" s="144">
        <f>นครพนม!AN127</f>
        <v>187012.9</v>
      </c>
      <c r="L1032" s="145">
        <f>นครพนม!AO127</f>
        <v>1128390.93</v>
      </c>
      <c r="M1032" s="145">
        <f>นครพนม!AP127</f>
        <v>1188970.1099999999</v>
      </c>
      <c r="N1032" s="141"/>
      <c r="O1032" s="141"/>
      <c r="P1032" s="141"/>
      <c r="Q1032" s="133">
        <f t="shared" si="121"/>
        <v>-60579.179999999935</v>
      </c>
      <c r="R1032" s="134">
        <f t="shared" si="122"/>
        <v>786.33514285714284</v>
      </c>
    </row>
    <row r="1033" spans="1:18" x14ac:dyDescent="0.35">
      <c r="A1033" s="140">
        <v>4</v>
      </c>
      <c r="B1033" s="141" t="s">
        <v>58</v>
      </c>
      <c r="C1033" s="141" t="s">
        <v>572</v>
      </c>
      <c r="D1033" s="141" t="s">
        <v>127</v>
      </c>
      <c r="E1033" s="141" t="s">
        <v>573</v>
      </c>
      <c r="F1033" s="141" t="s">
        <v>180</v>
      </c>
      <c r="G1033" s="141" t="s">
        <v>1394</v>
      </c>
      <c r="H1033" s="142">
        <v>1980</v>
      </c>
      <c r="I1033" s="140">
        <v>2</v>
      </c>
      <c r="J1033" s="143">
        <f>นครพนม!F128</f>
        <v>214968.86</v>
      </c>
      <c r="K1033" s="144">
        <f>นครพนม!AN128</f>
        <v>454667.38</v>
      </c>
      <c r="L1033" s="145">
        <f>นครพนม!AO128</f>
        <v>1356176.45</v>
      </c>
      <c r="M1033" s="145">
        <f>นครพนม!AP128</f>
        <v>1322041.3400000001</v>
      </c>
      <c r="N1033" s="141"/>
      <c r="O1033" s="141"/>
      <c r="P1033" s="141"/>
      <c r="Q1033" s="133">
        <f t="shared" si="121"/>
        <v>34135.10999999987</v>
      </c>
      <c r="R1033" s="134">
        <f t="shared" si="122"/>
        <v>684.93760101010093</v>
      </c>
    </row>
    <row r="1034" spans="1:18" x14ac:dyDescent="0.35">
      <c r="A1034" s="140">
        <v>5</v>
      </c>
      <c r="B1034" s="141" t="s">
        <v>58</v>
      </c>
      <c r="C1034" s="141" t="s">
        <v>572</v>
      </c>
      <c r="D1034" s="141" t="s">
        <v>127</v>
      </c>
      <c r="E1034" s="141" t="s">
        <v>573</v>
      </c>
      <c r="F1034" s="141" t="s">
        <v>180</v>
      </c>
      <c r="G1034" s="141" t="s">
        <v>1395</v>
      </c>
      <c r="H1034" s="142">
        <v>2225</v>
      </c>
      <c r="I1034" s="140">
        <v>2</v>
      </c>
      <c r="J1034" s="143">
        <f>นครพนม!F129</f>
        <v>118463.4</v>
      </c>
      <c r="K1034" s="144">
        <f>นครพนม!AN129</f>
        <v>153079.53999999998</v>
      </c>
      <c r="L1034" s="145">
        <f>นครพนม!AO129</f>
        <v>1442559.1</v>
      </c>
      <c r="M1034" s="145">
        <f>นครพนม!AP129</f>
        <v>1547016.03</v>
      </c>
      <c r="N1034" s="141"/>
      <c r="O1034" s="141"/>
      <c r="P1034" s="141"/>
      <c r="Q1034" s="133">
        <f t="shared" si="121"/>
        <v>-104456.92999999993</v>
      </c>
      <c r="R1034" s="134">
        <f t="shared" si="122"/>
        <v>648.34116853932585</v>
      </c>
    </row>
    <row r="1035" spans="1:18" x14ac:dyDescent="0.35">
      <c r="A1035" s="140">
        <v>6</v>
      </c>
      <c r="B1035" s="141" t="s">
        <v>58</v>
      </c>
      <c r="C1035" s="141" t="s">
        <v>572</v>
      </c>
      <c r="D1035" s="141" t="s">
        <v>127</v>
      </c>
      <c r="E1035" s="141" t="s">
        <v>573</v>
      </c>
      <c r="F1035" s="141" t="s">
        <v>180</v>
      </c>
      <c r="G1035" s="141" t="s">
        <v>1396</v>
      </c>
      <c r="H1035" s="142">
        <v>2531</v>
      </c>
      <c r="I1035" s="140">
        <v>2</v>
      </c>
      <c r="J1035" s="143">
        <f>นครพนม!F130</f>
        <v>300309.34999999998</v>
      </c>
      <c r="K1035" s="144">
        <f>นครพนม!AN130</f>
        <v>308630.50999999995</v>
      </c>
      <c r="L1035" s="145">
        <f>นครพนม!AO130</f>
        <v>983132.91999999993</v>
      </c>
      <c r="M1035" s="145">
        <f>นครพนม!AP130</f>
        <v>1290728.4099999999</v>
      </c>
      <c r="N1035" s="141"/>
      <c r="O1035" s="141"/>
      <c r="P1035" s="141"/>
      <c r="Q1035" s="133">
        <f t="shared" si="121"/>
        <v>-307595.49</v>
      </c>
      <c r="R1035" s="134">
        <f t="shared" si="122"/>
        <v>388.43655472145394</v>
      </c>
    </row>
    <row r="1036" spans="1:18" x14ac:dyDescent="0.35">
      <c r="A1036" s="140">
        <v>7</v>
      </c>
      <c r="B1036" s="141" t="s">
        <v>58</v>
      </c>
      <c r="C1036" s="141" t="s">
        <v>572</v>
      </c>
      <c r="D1036" s="141" t="s">
        <v>127</v>
      </c>
      <c r="E1036" s="141" t="s">
        <v>573</v>
      </c>
      <c r="F1036" s="141" t="s">
        <v>180</v>
      </c>
      <c r="G1036" s="141" t="s">
        <v>1397</v>
      </c>
      <c r="H1036" s="142">
        <v>3452</v>
      </c>
      <c r="I1036" s="140">
        <v>3</v>
      </c>
      <c r="J1036" s="143">
        <f>นครพนม!F131</f>
        <v>112351.82</v>
      </c>
      <c r="K1036" s="144">
        <f>นครพนม!AN131</f>
        <v>124737.47000000002</v>
      </c>
      <c r="L1036" s="145">
        <f>นครพนม!AO131</f>
        <v>1700157.1400000001</v>
      </c>
      <c r="M1036" s="145">
        <f>นครพนม!AP131</f>
        <v>1753597.1300000001</v>
      </c>
      <c r="N1036" s="141"/>
      <c r="O1036" s="141"/>
      <c r="P1036" s="141"/>
      <c r="Q1036" s="133">
        <f t="shared" si="121"/>
        <v>-53439.989999999991</v>
      </c>
      <c r="R1036" s="134">
        <f t="shared" si="122"/>
        <v>492.5136558516802</v>
      </c>
    </row>
    <row r="1037" spans="1:18" x14ac:dyDescent="0.35">
      <c r="A1037" s="140">
        <v>8</v>
      </c>
      <c r="B1037" s="141" t="s">
        <v>58</v>
      </c>
      <c r="C1037" s="141" t="s">
        <v>572</v>
      </c>
      <c r="D1037" s="141" t="s">
        <v>127</v>
      </c>
      <c r="E1037" s="141" t="s">
        <v>573</v>
      </c>
      <c r="F1037" s="141" t="s">
        <v>180</v>
      </c>
      <c r="G1037" s="141" t="s">
        <v>1398</v>
      </c>
      <c r="H1037" s="142">
        <v>3453</v>
      </c>
      <c r="I1037" s="140">
        <v>3</v>
      </c>
      <c r="J1037" s="143">
        <f>นครพนม!F132</f>
        <v>219234.01</v>
      </c>
      <c r="K1037" s="144">
        <f>นครพนม!AN132</f>
        <v>234489.74000000002</v>
      </c>
      <c r="L1037" s="145">
        <f>นครพนม!AO132</f>
        <v>2407171.9900000002</v>
      </c>
      <c r="M1037" s="145">
        <f>นครพนม!AP132</f>
        <v>1499417.6199999999</v>
      </c>
      <c r="N1037" s="141"/>
      <c r="O1037" s="141"/>
      <c r="P1037" s="141"/>
      <c r="Q1037" s="133">
        <f t="shared" si="121"/>
        <v>907754.37000000034</v>
      </c>
      <c r="R1037" s="134">
        <f t="shared" si="122"/>
        <v>697.12481610194038</v>
      </c>
    </row>
    <row r="1038" spans="1:18" x14ac:dyDescent="0.35">
      <c r="A1038" s="140">
        <v>9</v>
      </c>
      <c r="B1038" s="141" t="s">
        <v>58</v>
      </c>
      <c r="C1038" s="141" t="s">
        <v>572</v>
      </c>
      <c r="D1038" s="141" t="s">
        <v>127</v>
      </c>
      <c r="E1038" s="141" t="s">
        <v>573</v>
      </c>
      <c r="F1038" s="141" t="s">
        <v>180</v>
      </c>
      <c r="G1038" s="141" t="s">
        <v>1399</v>
      </c>
      <c r="H1038" s="142">
        <v>3635</v>
      </c>
      <c r="I1038" s="140">
        <v>3</v>
      </c>
      <c r="J1038" s="143">
        <f>นครพนม!F133</f>
        <v>74471.990000000005</v>
      </c>
      <c r="K1038" s="144">
        <f>นครพนม!AN133</f>
        <v>235690.82</v>
      </c>
      <c r="L1038" s="145">
        <f>นครพนม!AO133</f>
        <v>1186941.31</v>
      </c>
      <c r="M1038" s="145">
        <f>นครพนม!AP133</f>
        <v>1421702.3699999999</v>
      </c>
      <c r="N1038" s="141"/>
      <c r="O1038" s="141"/>
      <c r="P1038" s="141"/>
      <c r="Q1038" s="133">
        <f t="shared" si="121"/>
        <v>-234761.05999999982</v>
      </c>
      <c r="R1038" s="134">
        <f t="shared" si="122"/>
        <v>326.53130949105918</v>
      </c>
    </row>
    <row r="1039" spans="1:18" x14ac:dyDescent="0.35">
      <c r="A1039" s="140">
        <v>10</v>
      </c>
      <c r="B1039" s="141" t="s">
        <v>58</v>
      </c>
      <c r="C1039" s="141" t="s">
        <v>572</v>
      </c>
      <c r="D1039" s="141" t="s">
        <v>127</v>
      </c>
      <c r="E1039" s="141" t="s">
        <v>573</v>
      </c>
      <c r="F1039" s="141" t="s">
        <v>180</v>
      </c>
      <c r="G1039" s="141" t="s">
        <v>1400</v>
      </c>
      <c r="H1039" s="142">
        <v>4256</v>
      </c>
      <c r="I1039" s="140">
        <v>3</v>
      </c>
      <c r="J1039" s="143">
        <f>นครพนม!F134</f>
        <v>143612.95000000001</v>
      </c>
      <c r="K1039" s="144">
        <f>นครพนม!AN134</f>
        <v>154642.21000000002</v>
      </c>
      <c r="L1039" s="145">
        <f>นครพนม!AO134</f>
        <v>1559182.1500000001</v>
      </c>
      <c r="M1039" s="145">
        <f>นครพนม!AP134</f>
        <v>1683716.39</v>
      </c>
      <c r="N1039" s="141"/>
      <c r="O1039" s="141"/>
      <c r="P1039" s="141"/>
      <c r="Q1039" s="133">
        <f t="shared" si="121"/>
        <v>-124534.23999999976</v>
      </c>
      <c r="R1039" s="134">
        <f t="shared" si="122"/>
        <v>366.34918937969928</v>
      </c>
    </row>
    <row r="1040" spans="1:18" s="152" customFormat="1" x14ac:dyDescent="0.35">
      <c r="A1040" s="146">
        <v>9</v>
      </c>
      <c r="B1040" s="147" t="s">
        <v>58</v>
      </c>
      <c r="C1040" s="147"/>
      <c r="D1040" s="147"/>
      <c r="E1040" s="147" t="s">
        <v>77</v>
      </c>
      <c r="F1040" s="147"/>
      <c r="G1040" s="147" t="s">
        <v>575</v>
      </c>
      <c r="H1040" s="153">
        <f>SUM(H1030:H1039)</f>
        <v>26760</v>
      </c>
      <c r="I1040" s="146"/>
      <c r="J1040" s="149">
        <f>SUM(J1030:J1039)</f>
        <v>1726115.01</v>
      </c>
      <c r="K1040" s="149">
        <f t="shared" ref="K1040:M1040" si="123">SUM(K1030:K1039)</f>
        <v>2425316.08</v>
      </c>
      <c r="L1040" s="149">
        <f t="shared" si="123"/>
        <v>13650675.050000003</v>
      </c>
      <c r="M1040" s="149">
        <f t="shared" si="123"/>
        <v>13661613.16</v>
      </c>
      <c r="N1040" s="147">
        <v>9</v>
      </c>
      <c r="O1040" s="147">
        <v>9</v>
      </c>
      <c r="P1040" s="147">
        <f>N1040-O1040</f>
        <v>0</v>
      </c>
      <c r="Q1040" s="150">
        <f t="shared" si="121"/>
        <v>-10938.109999997541</v>
      </c>
      <c r="R1040" s="151">
        <f>L1040/H1040</f>
        <v>510.11491218236182</v>
      </c>
    </row>
    <row r="1041" spans="1:18" x14ac:dyDescent="0.35">
      <c r="A1041" s="140">
        <v>1</v>
      </c>
      <c r="B1041" s="141" t="s">
        <v>58</v>
      </c>
      <c r="C1041" s="141" t="s">
        <v>576</v>
      </c>
      <c r="D1041" s="141" t="s">
        <v>132</v>
      </c>
      <c r="E1041" s="141" t="s">
        <v>577</v>
      </c>
      <c r="F1041" s="141" t="s">
        <v>210</v>
      </c>
      <c r="G1041" s="141" t="s">
        <v>578</v>
      </c>
      <c r="H1041" s="142"/>
      <c r="I1041" s="140"/>
      <c r="J1041" s="143"/>
      <c r="K1041" s="144"/>
      <c r="L1041" s="145"/>
      <c r="M1041" s="145"/>
      <c r="N1041" s="141"/>
      <c r="O1041" s="141"/>
      <c r="P1041" s="141"/>
    </row>
    <row r="1042" spans="1:18" x14ac:dyDescent="0.35">
      <c r="A1042" s="140">
        <v>2</v>
      </c>
      <c r="B1042" s="141" t="s">
        <v>58</v>
      </c>
      <c r="C1042" s="141" t="s">
        <v>576</v>
      </c>
      <c r="D1042" s="141" t="s">
        <v>132</v>
      </c>
      <c r="E1042" s="141" t="s">
        <v>577</v>
      </c>
      <c r="F1042" s="141" t="s">
        <v>180</v>
      </c>
      <c r="G1042" s="141" t="s">
        <v>1401</v>
      </c>
      <c r="H1042" s="142">
        <v>2177</v>
      </c>
      <c r="I1042" s="140">
        <v>2</v>
      </c>
      <c r="J1042" s="143">
        <f>นครพนม!F135</f>
        <v>226067.25</v>
      </c>
      <c r="K1042" s="144">
        <f>นครพนม!AN135</f>
        <v>705216.64</v>
      </c>
      <c r="L1042" s="145">
        <f>นครพนม!AO135</f>
        <v>1364812.47</v>
      </c>
      <c r="M1042" s="145">
        <f>นครพนม!AP135</f>
        <v>1473246.9300000002</v>
      </c>
      <c r="N1042" s="141"/>
      <c r="O1042" s="141"/>
      <c r="P1042" s="141"/>
      <c r="R1042" s="134">
        <f t="shared" si="122"/>
        <v>626.92350482315112</v>
      </c>
    </row>
    <row r="1043" spans="1:18" x14ac:dyDescent="0.35">
      <c r="A1043" s="140">
        <v>3</v>
      </c>
      <c r="B1043" s="141" t="s">
        <v>58</v>
      </c>
      <c r="C1043" s="141" t="s">
        <v>576</v>
      </c>
      <c r="D1043" s="141" t="s">
        <v>132</v>
      </c>
      <c r="E1043" s="141" t="s">
        <v>577</v>
      </c>
      <c r="F1043" s="141" t="s">
        <v>180</v>
      </c>
      <c r="G1043" s="141" t="s">
        <v>1402</v>
      </c>
      <c r="H1043" s="142">
        <v>3300</v>
      </c>
      <c r="I1043" s="140">
        <v>3</v>
      </c>
      <c r="J1043" s="143">
        <f>นครพนม!F136</f>
        <v>161253.17000000001</v>
      </c>
      <c r="K1043" s="144">
        <f>นครพนม!AN136</f>
        <v>574613.31999999995</v>
      </c>
      <c r="L1043" s="145">
        <f>นครพนม!AO136</f>
        <v>602837</v>
      </c>
      <c r="M1043" s="145">
        <f>นครพนม!AP136</f>
        <v>424090.08</v>
      </c>
      <c r="N1043" s="141"/>
      <c r="O1043" s="141"/>
      <c r="P1043" s="141"/>
      <c r="Q1043" s="133">
        <f t="shared" si="121"/>
        <v>178746.91999999998</v>
      </c>
      <c r="R1043" s="134">
        <f t="shared" si="122"/>
        <v>182.6778787878788</v>
      </c>
    </row>
    <row r="1044" spans="1:18" x14ac:dyDescent="0.35">
      <c r="A1044" s="140">
        <v>4</v>
      </c>
      <c r="B1044" s="141" t="s">
        <v>58</v>
      </c>
      <c r="C1044" s="141" t="s">
        <v>576</v>
      </c>
      <c r="D1044" s="141" t="s">
        <v>132</v>
      </c>
      <c r="E1044" s="141" t="s">
        <v>577</v>
      </c>
      <c r="F1044" s="141" t="s">
        <v>180</v>
      </c>
      <c r="G1044" s="141" t="s">
        <v>1403</v>
      </c>
      <c r="H1044" s="142">
        <v>1172</v>
      </c>
      <c r="I1044" s="140">
        <v>1</v>
      </c>
      <c r="J1044" s="143">
        <f>นครพนม!F137</f>
        <v>358528.8</v>
      </c>
      <c r="K1044" s="144">
        <f>นครพนม!AN137</f>
        <v>418132.02</v>
      </c>
      <c r="L1044" s="145">
        <f>นครพนม!AO137</f>
        <v>1060980.92</v>
      </c>
      <c r="M1044" s="145">
        <f>นครพนม!AP137</f>
        <v>886718.86</v>
      </c>
      <c r="N1044" s="141"/>
      <c r="O1044" s="141"/>
      <c r="P1044" s="141"/>
      <c r="Q1044" s="133">
        <f t="shared" si="121"/>
        <v>174262.05999999994</v>
      </c>
      <c r="R1044" s="134">
        <f t="shared" si="122"/>
        <v>905.27382252559721</v>
      </c>
    </row>
    <row r="1045" spans="1:18" x14ac:dyDescent="0.35">
      <c r="A1045" s="140">
        <v>5</v>
      </c>
      <c r="B1045" s="141" t="s">
        <v>58</v>
      </c>
      <c r="C1045" s="141" t="s">
        <v>576</v>
      </c>
      <c r="D1045" s="141" t="s">
        <v>132</v>
      </c>
      <c r="E1045" s="141" t="s">
        <v>577</v>
      </c>
      <c r="F1045" s="141" t="s">
        <v>180</v>
      </c>
      <c r="G1045" s="141" t="s">
        <v>1404</v>
      </c>
      <c r="H1045" s="142">
        <v>2177</v>
      </c>
      <c r="I1045" s="140">
        <v>2</v>
      </c>
      <c r="J1045" s="143">
        <f>นครพนม!F138</f>
        <v>128226.32</v>
      </c>
      <c r="K1045" s="144">
        <f>นครพนม!AN138</f>
        <v>486540.26</v>
      </c>
      <c r="L1045" s="145">
        <f>นครพนม!AO138</f>
        <v>1083969.81</v>
      </c>
      <c r="M1045" s="145">
        <f>นครพนม!AP138</f>
        <v>1093259.0899999999</v>
      </c>
      <c r="N1045" s="141"/>
      <c r="O1045" s="141"/>
      <c r="P1045" s="141"/>
      <c r="Q1045" s="133">
        <f t="shared" si="121"/>
        <v>-9289.2799999997951</v>
      </c>
      <c r="R1045" s="134">
        <f t="shared" si="122"/>
        <v>497.9190675241158</v>
      </c>
    </row>
    <row r="1046" spans="1:18" x14ac:dyDescent="0.35">
      <c r="A1046" s="140">
        <v>6</v>
      </c>
      <c r="B1046" s="141" t="s">
        <v>58</v>
      </c>
      <c r="C1046" s="141" t="s">
        <v>576</v>
      </c>
      <c r="D1046" s="141" t="s">
        <v>132</v>
      </c>
      <c r="E1046" s="141" t="s">
        <v>577</v>
      </c>
      <c r="F1046" s="141" t="s">
        <v>180</v>
      </c>
      <c r="G1046" s="141" t="s">
        <v>1405</v>
      </c>
      <c r="H1046" s="142">
        <v>4986</v>
      </c>
      <c r="I1046" s="140">
        <v>4</v>
      </c>
      <c r="J1046" s="143">
        <f>นครพนม!F139</f>
        <v>158514.06</v>
      </c>
      <c r="K1046" s="144">
        <f>นครพนม!AN139</f>
        <v>553145.06000000006</v>
      </c>
      <c r="L1046" s="145">
        <f>นครพนม!AO139</f>
        <v>1526331.8599999999</v>
      </c>
      <c r="M1046" s="145">
        <f>นครพนม!AP139</f>
        <v>1642246.71</v>
      </c>
      <c r="N1046" s="141"/>
      <c r="O1046" s="141"/>
      <c r="P1046" s="141"/>
      <c r="Q1046" s="133">
        <f t="shared" si="121"/>
        <v>-115914.85000000009</v>
      </c>
      <c r="R1046" s="134">
        <f t="shared" si="122"/>
        <v>306.12351784997992</v>
      </c>
    </row>
    <row r="1047" spans="1:18" x14ac:dyDescent="0.35">
      <c r="A1047" s="140">
        <v>7</v>
      </c>
      <c r="B1047" s="141" t="s">
        <v>58</v>
      </c>
      <c r="C1047" s="141" t="s">
        <v>576</v>
      </c>
      <c r="D1047" s="141" t="s">
        <v>132</v>
      </c>
      <c r="E1047" s="141" t="s">
        <v>577</v>
      </c>
      <c r="F1047" s="141" t="s">
        <v>180</v>
      </c>
      <c r="G1047" s="141" t="s">
        <v>1406</v>
      </c>
      <c r="H1047" s="142">
        <v>4194</v>
      </c>
      <c r="I1047" s="140">
        <v>3</v>
      </c>
      <c r="J1047" s="143">
        <f>นครพนม!F140</f>
        <v>258013.14</v>
      </c>
      <c r="K1047" s="144">
        <f>นครพนม!AN140</f>
        <v>718947.05999999994</v>
      </c>
      <c r="L1047" s="145">
        <f>นครพนม!AO140</f>
        <v>1356448.77</v>
      </c>
      <c r="M1047" s="145">
        <f>นครพนม!AP140</f>
        <v>1184658.1600000001</v>
      </c>
      <c r="N1047" s="141"/>
      <c r="O1047" s="141"/>
      <c r="P1047" s="141"/>
      <c r="Q1047" s="133">
        <f t="shared" si="121"/>
        <v>171790.60999999987</v>
      </c>
      <c r="R1047" s="134">
        <f t="shared" si="122"/>
        <v>323.42603004291846</v>
      </c>
    </row>
    <row r="1048" spans="1:18" x14ac:dyDescent="0.35">
      <c r="A1048" s="140">
        <v>8</v>
      </c>
      <c r="B1048" s="141" t="s">
        <v>58</v>
      </c>
      <c r="C1048" s="141" t="s">
        <v>576</v>
      </c>
      <c r="D1048" s="141" t="s">
        <v>132</v>
      </c>
      <c r="E1048" s="141" t="s">
        <v>577</v>
      </c>
      <c r="F1048" s="141" t="s">
        <v>180</v>
      </c>
      <c r="G1048" s="141" t="s">
        <v>1407</v>
      </c>
      <c r="H1048" s="142">
        <v>4296</v>
      </c>
      <c r="I1048" s="140">
        <v>3</v>
      </c>
      <c r="J1048" s="143">
        <f>นครพนม!F141</f>
        <v>377439.41</v>
      </c>
      <c r="K1048" s="144">
        <f>นครพนม!AN141</f>
        <v>682112.98</v>
      </c>
      <c r="L1048" s="145">
        <f>นครพนม!AO141</f>
        <v>1544022.08</v>
      </c>
      <c r="M1048" s="145">
        <f>นครพนม!AP141</f>
        <v>1508151.5699999998</v>
      </c>
      <c r="N1048" s="141"/>
      <c r="O1048" s="141"/>
      <c r="P1048" s="141"/>
      <c r="Q1048" s="133">
        <f t="shared" si="121"/>
        <v>35870.510000000242</v>
      </c>
      <c r="R1048" s="134">
        <f t="shared" si="122"/>
        <v>359.40923649906892</v>
      </c>
    </row>
    <row r="1049" spans="1:18" x14ac:dyDescent="0.35">
      <c r="A1049" s="140">
        <v>9</v>
      </c>
      <c r="B1049" s="141" t="s">
        <v>58</v>
      </c>
      <c r="C1049" s="141" t="s">
        <v>576</v>
      </c>
      <c r="D1049" s="141" t="s">
        <v>132</v>
      </c>
      <c r="E1049" s="141" t="s">
        <v>577</v>
      </c>
      <c r="F1049" s="141" t="s">
        <v>180</v>
      </c>
      <c r="G1049" s="141" t="s">
        <v>1408</v>
      </c>
      <c r="H1049" s="142">
        <v>2528</v>
      </c>
      <c r="I1049" s="140">
        <v>2</v>
      </c>
      <c r="J1049" s="143">
        <f>นครพนม!F142</f>
        <v>167948.15</v>
      </c>
      <c r="K1049" s="144">
        <f>นครพนม!AN142</f>
        <v>312225.41000000003</v>
      </c>
      <c r="L1049" s="145">
        <f>นครพนม!AO142</f>
        <v>1635507.6099999999</v>
      </c>
      <c r="M1049" s="145">
        <f>นครพนม!AP142</f>
        <v>2893422.09</v>
      </c>
      <c r="N1049" s="141"/>
      <c r="O1049" s="141"/>
      <c r="P1049" s="141"/>
      <c r="Q1049" s="133">
        <f t="shared" si="121"/>
        <v>-1257914.48</v>
      </c>
      <c r="R1049" s="134">
        <f t="shared" si="122"/>
        <v>646.95712420886071</v>
      </c>
    </row>
    <row r="1050" spans="1:18" x14ac:dyDescent="0.35">
      <c r="A1050" s="140">
        <v>10</v>
      </c>
      <c r="B1050" s="141" t="s">
        <v>58</v>
      </c>
      <c r="C1050" s="141" t="s">
        <v>576</v>
      </c>
      <c r="D1050" s="141" t="s">
        <v>132</v>
      </c>
      <c r="E1050" s="141" t="s">
        <v>577</v>
      </c>
      <c r="F1050" s="141" t="s">
        <v>180</v>
      </c>
      <c r="G1050" s="141" t="s">
        <v>1409</v>
      </c>
      <c r="H1050" s="142">
        <v>3203</v>
      </c>
      <c r="I1050" s="140">
        <v>3</v>
      </c>
      <c r="J1050" s="143">
        <f>นครพนม!F143</f>
        <v>220600.8</v>
      </c>
      <c r="K1050" s="144">
        <f>นครพนม!AN143</f>
        <v>227114.09</v>
      </c>
      <c r="L1050" s="145">
        <f>นครพนม!AO143</f>
        <v>1564355.81</v>
      </c>
      <c r="M1050" s="145">
        <f>นครพนม!AP143</f>
        <v>1781906.45</v>
      </c>
      <c r="N1050" s="141"/>
      <c r="O1050" s="141"/>
      <c r="P1050" s="141"/>
      <c r="Q1050" s="133">
        <f t="shared" si="121"/>
        <v>-217550.6399999999</v>
      </c>
      <c r="R1050" s="134">
        <f t="shared" si="122"/>
        <v>488.40331251951295</v>
      </c>
    </row>
    <row r="1051" spans="1:18" x14ac:dyDescent="0.35">
      <c r="A1051" s="140">
        <v>11</v>
      </c>
      <c r="B1051" s="141" t="s">
        <v>58</v>
      </c>
      <c r="C1051" s="141" t="s">
        <v>576</v>
      </c>
      <c r="D1051" s="141" t="s">
        <v>132</v>
      </c>
      <c r="E1051" s="141" t="s">
        <v>577</v>
      </c>
      <c r="F1051" s="141" t="s">
        <v>180</v>
      </c>
      <c r="G1051" s="141" t="s">
        <v>1410</v>
      </c>
      <c r="H1051" s="142">
        <v>3469</v>
      </c>
      <c r="I1051" s="140">
        <v>3</v>
      </c>
      <c r="J1051" s="143">
        <f>นครพนม!F144</f>
        <v>342727.32</v>
      </c>
      <c r="K1051" s="144">
        <f>นครพนม!AN144</f>
        <v>861036.98</v>
      </c>
      <c r="L1051" s="145">
        <f>นครพนม!AO144</f>
        <v>1221469.3199999998</v>
      </c>
      <c r="M1051" s="145">
        <f>นครพนม!AP144</f>
        <v>1374989.32</v>
      </c>
      <c r="N1051" s="141"/>
      <c r="O1051" s="141"/>
      <c r="P1051" s="141"/>
      <c r="Q1051" s="133">
        <f t="shared" si="121"/>
        <v>-153520.00000000023</v>
      </c>
      <c r="R1051" s="134">
        <f t="shared" si="122"/>
        <v>352.10992216777163</v>
      </c>
    </row>
    <row r="1052" spans="1:18" x14ac:dyDescent="0.35">
      <c r="A1052" s="140">
        <v>12</v>
      </c>
      <c r="B1052" s="141" t="s">
        <v>58</v>
      </c>
      <c r="C1052" s="141" t="s">
        <v>576</v>
      </c>
      <c r="D1052" s="141" t="s">
        <v>132</v>
      </c>
      <c r="E1052" s="141" t="s">
        <v>577</v>
      </c>
      <c r="F1052" s="141" t="s">
        <v>180</v>
      </c>
      <c r="G1052" s="141" t="s">
        <v>1411</v>
      </c>
      <c r="H1052" s="142">
        <v>3469</v>
      </c>
      <c r="I1052" s="140">
        <v>3</v>
      </c>
      <c r="J1052" s="143">
        <f>นครพนม!F145</f>
        <v>260217.58</v>
      </c>
      <c r="K1052" s="144">
        <f>นครพนม!AN145</f>
        <v>835478.76</v>
      </c>
      <c r="L1052" s="145">
        <f>นครพนม!AO145</f>
        <v>989924.45</v>
      </c>
      <c r="M1052" s="145">
        <f>นครพนม!AP145</f>
        <v>794597.35</v>
      </c>
      <c r="N1052" s="141"/>
      <c r="O1052" s="141"/>
      <c r="P1052" s="141"/>
      <c r="Q1052" s="133">
        <f t="shared" si="121"/>
        <v>195327.09999999998</v>
      </c>
      <c r="R1052" s="134">
        <f t="shared" si="122"/>
        <v>285.36305851830497</v>
      </c>
    </row>
    <row r="1053" spans="1:18" s="152" customFormat="1" x14ac:dyDescent="0.35">
      <c r="A1053" s="146">
        <v>10</v>
      </c>
      <c r="B1053" s="147" t="s">
        <v>58</v>
      </c>
      <c r="C1053" s="147"/>
      <c r="D1053" s="147"/>
      <c r="E1053" s="147" t="s">
        <v>77</v>
      </c>
      <c r="F1053" s="147"/>
      <c r="G1053" s="147" t="s">
        <v>579</v>
      </c>
      <c r="H1053" s="153">
        <f>SUM(H1041:H1052)</f>
        <v>34971</v>
      </c>
      <c r="I1053" s="146"/>
      <c r="J1053" s="149">
        <f>SUM(J1041:J1052)</f>
        <v>2659536</v>
      </c>
      <c r="K1053" s="184">
        <f>SUM(K1041:K1052)</f>
        <v>6374562.5800000001</v>
      </c>
      <c r="L1053" s="149">
        <f t="shared" ref="L1053:M1053" si="124">SUM(L1041:L1052)</f>
        <v>13950660.1</v>
      </c>
      <c r="M1053" s="149">
        <f t="shared" si="124"/>
        <v>15057286.609999999</v>
      </c>
      <c r="N1053" s="147">
        <v>11</v>
      </c>
      <c r="O1053" s="147">
        <v>11</v>
      </c>
      <c r="P1053" s="147">
        <f>N1053-O1053</f>
        <v>0</v>
      </c>
      <c r="Q1053" s="150">
        <f t="shared" si="121"/>
        <v>-1106626.5099999998</v>
      </c>
      <c r="R1053" s="151">
        <f>L1053/H1053</f>
        <v>398.92082296760174</v>
      </c>
    </row>
    <row r="1054" spans="1:18" x14ac:dyDescent="0.35">
      <c r="A1054" s="140">
        <v>1</v>
      </c>
      <c r="B1054" s="141" t="s">
        <v>58</v>
      </c>
      <c r="C1054" s="141" t="s">
        <v>580</v>
      </c>
      <c r="D1054" s="141" t="s">
        <v>100</v>
      </c>
      <c r="E1054" s="141" t="s">
        <v>581</v>
      </c>
      <c r="F1054" s="141" t="s">
        <v>210</v>
      </c>
      <c r="G1054" s="141" t="s">
        <v>582</v>
      </c>
      <c r="H1054" s="142"/>
      <c r="I1054" s="140"/>
      <c r="J1054" s="143"/>
      <c r="K1054" s="144"/>
      <c r="L1054" s="145"/>
      <c r="M1054" s="145"/>
      <c r="N1054" s="141"/>
      <c r="O1054" s="141"/>
      <c r="P1054" s="141"/>
    </row>
    <row r="1055" spans="1:18" x14ac:dyDescent="0.35">
      <c r="A1055" s="140">
        <v>2</v>
      </c>
      <c r="B1055" s="141" t="s">
        <v>58</v>
      </c>
      <c r="C1055" s="141" t="s">
        <v>580</v>
      </c>
      <c r="D1055" s="141" t="s">
        <v>100</v>
      </c>
      <c r="E1055" s="141" t="s">
        <v>581</v>
      </c>
      <c r="F1055" s="141" t="s">
        <v>180</v>
      </c>
      <c r="G1055" s="141" t="s">
        <v>1412</v>
      </c>
      <c r="H1055" s="142">
        <v>2217</v>
      </c>
      <c r="I1055" s="140">
        <v>2</v>
      </c>
      <c r="J1055" s="143">
        <f>นครพนม!F146</f>
        <v>212777.95</v>
      </c>
      <c r="K1055" s="144">
        <f>นครพนม!AN146</f>
        <v>513380.18000000011</v>
      </c>
      <c r="L1055" s="145">
        <f>นครพนม!AO146</f>
        <v>1119679</v>
      </c>
      <c r="M1055" s="145">
        <f>นครพนม!AP146</f>
        <v>1074356.32</v>
      </c>
      <c r="N1055" s="141"/>
      <c r="O1055" s="141"/>
      <c r="P1055" s="141"/>
      <c r="Q1055" s="133">
        <f t="shared" si="121"/>
        <v>45322.679999999935</v>
      </c>
      <c r="R1055" s="134">
        <f t="shared" si="122"/>
        <v>505.04239963915199</v>
      </c>
    </row>
    <row r="1056" spans="1:18" x14ac:dyDescent="0.35">
      <c r="A1056" s="140">
        <v>3</v>
      </c>
      <c r="B1056" s="141" t="s">
        <v>58</v>
      </c>
      <c r="C1056" s="141" t="s">
        <v>580</v>
      </c>
      <c r="D1056" s="141" t="s">
        <v>100</v>
      </c>
      <c r="E1056" s="141" t="s">
        <v>581</v>
      </c>
      <c r="F1056" s="141" t="s">
        <v>180</v>
      </c>
      <c r="G1056" s="141" t="s">
        <v>1413</v>
      </c>
      <c r="H1056" s="142">
        <v>3536</v>
      </c>
      <c r="I1056" s="140">
        <v>3</v>
      </c>
      <c r="J1056" s="143">
        <f>นครพนม!F147</f>
        <v>91076.62</v>
      </c>
      <c r="K1056" s="144">
        <f>นครพนม!AN147</f>
        <v>633315.54999999993</v>
      </c>
      <c r="L1056" s="145">
        <f>นครพนม!AO147</f>
        <v>2169055.7999999998</v>
      </c>
      <c r="M1056" s="145">
        <f>นครพนม!AP147</f>
        <v>2397390.17</v>
      </c>
      <c r="N1056" s="141"/>
      <c r="O1056" s="141"/>
      <c r="P1056" s="141"/>
      <c r="Q1056" s="133">
        <f t="shared" si="121"/>
        <v>-228334.37000000011</v>
      </c>
      <c r="R1056" s="134">
        <f t="shared" si="122"/>
        <v>613.420757918552</v>
      </c>
    </row>
    <row r="1057" spans="1:18" x14ac:dyDescent="0.35">
      <c r="A1057" s="140">
        <v>4</v>
      </c>
      <c r="B1057" s="141" t="s">
        <v>58</v>
      </c>
      <c r="C1057" s="141" t="s">
        <v>580</v>
      </c>
      <c r="D1057" s="141" t="s">
        <v>100</v>
      </c>
      <c r="E1057" s="141" t="s">
        <v>581</v>
      </c>
      <c r="F1057" s="141" t="s">
        <v>180</v>
      </c>
      <c r="G1057" s="141" t="s">
        <v>1414</v>
      </c>
      <c r="H1057" s="142">
        <v>4975</v>
      </c>
      <c r="I1057" s="140">
        <v>4</v>
      </c>
      <c r="J1057" s="143">
        <f>นครพนม!F148</f>
        <v>412495.96</v>
      </c>
      <c r="K1057" s="144">
        <f>นครพนม!AN148</f>
        <v>556349.53</v>
      </c>
      <c r="L1057" s="145">
        <f>นครพนม!AO148</f>
        <v>1760809.34</v>
      </c>
      <c r="M1057" s="145">
        <f>นครพนม!AP148</f>
        <v>1589660.2799999998</v>
      </c>
      <c r="N1057" s="141"/>
      <c r="O1057" s="141"/>
      <c r="P1057" s="141"/>
      <c r="Q1057" s="133">
        <f t="shared" si="121"/>
        <v>171149.06000000029</v>
      </c>
      <c r="R1057" s="134">
        <f t="shared" si="122"/>
        <v>353.93152562814072</v>
      </c>
    </row>
    <row r="1058" spans="1:18" x14ac:dyDescent="0.35">
      <c r="A1058" s="140">
        <v>5</v>
      </c>
      <c r="B1058" s="141" t="s">
        <v>58</v>
      </c>
      <c r="C1058" s="141" t="s">
        <v>583</v>
      </c>
      <c r="D1058" s="141" t="s">
        <v>100</v>
      </c>
      <c r="E1058" s="141" t="s">
        <v>581</v>
      </c>
      <c r="F1058" s="141" t="s">
        <v>180</v>
      </c>
      <c r="G1058" s="141" t="s">
        <v>1415</v>
      </c>
      <c r="H1058" s="142">
        <v>2059</v>
      </c>
      <c r="I1058" s="140">
        <v>2</v>
      </c>
      <c r="J1058" s="143">
        <f>นครพนม!F149</f>
        <v>319167.09999999998</v>
      </c>
      <c r="K1058" s="144">
        <f>นครพนม!AN149</f>
        <v>622132.75</v>
      </c>
      <c r="L1058" s="145">
        <f>นครพนม!AO149</f>
        <v>1434134.46</v>
      </c>
      <c r="M1058" s="145">
        <f>นครพนม!AP149</f>
        <v>1368635.72</v>
      </c>
      <c r="N1058" s="141"/>
      <c r="O1058" s="141"/>
      <c r="P1058" s="141"/>
      <c r="Q1058" s="133">
        <f t="shared" si="121"/>
        <v>65498.739999999991</v>
      </c>
      <c r="R1058" s="134">
        <f t="shared" si="122"/>
        <v>696.51989315201547</v>
      </c>
    </row>
    <row r="1059" spans="1:18" x14ac:dyDescent="0.35">
      <c r="A1059" s="140">
        <v>6</v>
      </c>
      <c r="B1059" s="141" t="s">
        <v>58</v>
      </c>
      <c r="C1059" s="141" t="s">
        <v>584</v>
      </c>
      <c r="D1059" s="141" t="s">
        <v>100</v>
      </c>
      <c r="E1059" s="141" t="s">
        <v>581</v>
      </c>
      <c r="F1059" s="141" t="s">
        <v>180</v>
      </c>
      <c r="G1059" s="141" t="s">
        <v>1416</v>
      </c>
      <c r="H1059" s="142">
        <v>1986</v>
      </c>
      <c r="I1059" s="140">
        <v>2</v>
      </c>
      <c r="J1059" s="143">
        <f>นครพนม!F150</f>
        <v>299773.69</v>
      </c>
      <c r="K1059" s="144">
        <f>นครพนม!AN150</f>
        <v>850939.79999999993</v>
      </c>
      <c r="L1059" s="145">
        <f>นครพนม!AO150</f>
        <v>1328740</v>
      </c>
      <c r="M1059" s="145">
        <f>นครพนม!AP150</f>
        <v>1366483.53</v>
      </c>
      <c r="N1059" s="141"/>
      <c r="O1059" s="141"/>
      <c r="P1059" s="141"/>
      <c r="Q1059" s="133">
        <f>L1059-M1059</f>
        <v>-37743.530000000028</v>
      </c>
      <c r="R1059" s="134">
        <f>L1059/H1059</f>
        <v>669.05337361530712</v>
      </c>
    </row>
    <row r="1060" spans="1:18" s="152" customFormat="1" x14ac:dyDescent="0.35">
      <c r="A1060" s="146">
        <v>11</v>
      </c>
      <c r="B1060" s="147" t="s">
        <v>58</v>
      </c>
      <c r="C1060" s="147"/>
      <c r="D1060" s="147"/>
      <c r="E1060" s="147" t="s">
        <v>77</v>
      </c>
      <c r="F1060" s="147"/>
      <c r="G1060" s="147" t="s">
        <v>585</v>
      </c>
      <c r="H1060" s="153">
        <f>SUM(H1055:H1059)</f>
        <v>14773</v>
      </c>
      <c r="I1060" s="146"/>
      <c r="J1060" s="149">
        <f>SUM(J1054:J1059)</f>
        <v>1335291.32</v>
      </c>
      <c r="K1060" s="184">
        <f>SUM(K1054:K1059)</f>
        <v>3176117.8099999996</v>
      </c>
      <c r="L1060" s="149">
        <f t="shared" ref="L1060:M1060" si="125">SUM(L1055:L1059)</f>
        <v>7812418.5999999996</v>
      </c>
      <c r="M1060" s="149">
        <f t="shared" si="125"/>
        <v>7796526.0199999996</v>
      </c>
      <c r="N1060" s="147">
        <v>5</v>
      </c>
      <c r="O1060" s="147">
        <v>5</v>
      </c>
      <c r="P1060" s="147">
        <f>N1060-O1060</f>
        <v>0</v>
      </c>
      <c r="Q1060" s="150">
        <f t="shared" si="121"/>
        <v>15892.580000000075</v>
      </c>
      <c r="R1060" s="151">
        <f>L1060/H1060</f>
        <v>528.83088066066466</v>
      </c>
    </row>
    <row r="1061" spans="1:18" x14ac:dyDescent="0.35">
      <c r="A1061" s="140">
        <v>1</v>
      </c>
      <c r="B1061" s="141" t="s">
        <v>58</v>
      </c>
      <c r="C1061" s="141" t="s">
        <v>564</v>
      </c>
      <c r="D1061" s="141" t="s">
        <v>114</v>
      </c>
      <c r="E1061" s="141" t="s">
        <v>586</v>
      </c>
      <c r="F1061" s="141" t="s">
        <v>210</v>
      </c>
      <c r="G1061" s="141" t="s">
        <v>587</v>
      </c>
      <c r="H1061" s="142"/>
      <c r="I1061" s="140"/>
      <c r="J1061" s="143"/>
      <c r="K1061" s="144"/>
      <c r="L1061" s="145"/>
      <c r="M1061" s="145"/>
      <c r="N1061" s="141"/>
      <c r="O1061" s="141"/>
      <c r="P1061" s="141"/>
    </row>
    <row r="1062" spans="1:18" x14ac:dyDescent="0.35">
      <c r="A1062" s="140">
        <v>2</v>
      </c>
      <c r="B1062" s="141" t="s">
        <v>58</v>
      </c>
      <c r="C1062" s="141" t="s">
        <v>564</v>
      </c>
      <c r="D1062" s="141" t="s">
        <v>114</v>
      </c>
      <c r="E1062" s="141" t="s">
        <v>586</v>
      </c>
      <c r="F1062" s="141" t="s">
        <v>180</v>
      </c>
      <c r="G1062" s="141" t="s">
        <v>1417</v>
      </c>
      <c r="H1062" s="142">
        <v>2574</v>
      </c>
      <c r="I1062" s="140">
        <v>2</v>
      </c>
      <c r="J1062" s="143">
        <f>นครพนม!F151</f>
        <v>193016.91</v>
      </c>
      <c r="K1062" s="144">
        <f>นครพนม!AN151</f>
        <v>264087.48</v>
      </c>
      <c r="L1062" s="145">
        <f>นครพนม!AO151</f>
        <v>1552679.9</v>
      </c>
      <c r="M1062" s="145">
        <f>นครพนม!AP151</f>
        <v>1521732</v>
      </c>
      <c r="N1062" s="141"/>
      <c r="O1062" s="141"/>
      <c r="P1062" s="141"/>
      <c r="Q1062" s="133">
        <f t="shared" si="121"/>
        <v>30947.899999999907</v>
      </c>
      <c r="R1062" s="134">
        <f t="shared" si="122"/>
        <v>603.21674436674436</v>
      </c>
    </row>
    <row r="1063" spans="1:18" x14ac:dyDescent="0.35">
      <c r="A1063" s="140">
        <v>3</v>
      </c>
      <c r="B1063" s="141" t="s">
        <v>58</v>
      </c>
      <c r="C1063" s="141" t="s">
        <v>564</v>
      </c>
      <c r="D1063" s="141" t="s">
        <v>114</v>
      </c>
      <c r="E1063" s="141" t="s">
        <v>586</v>
      </c>
      <c r="F1063" s="141" t="s">
        <v>180</v>
      </c>
      <c r="G1063" s="141" t="s">
        <v>1418</v>
      </c>
      <c r="H1063" s="142">
        <v>918</v>
      </c>
      <c r="I1063" s="140">
        <v>1</v>
      </c>
      <c r="J1063" s="143">
        <f>นครพนม!F152</f>
        <v>236095.59</v>
      </c>
      <c r="K1063" s="144">
        <f>นครพนม!AN152</f>
        <v>313620.86</v>
      </c>
      <c r="L1063" s="145">
        <f>นครพนม!AO152</f>
        <v>1215498.72</v>
      </c>
      <c r="M1063" s="145">
        <f>นครพนม!AP152</f>
        <v>1395154.5699999998</v>
      </c>
      <c r="N1063" s="141"/>
      <c r="O1063" s="141"/>
      <c r="P1063" s="141"/>
      <c r="Q1063" s="133">
        <f t="shared" si="121"/>
        <v>-179655.84999999986</v>
      </c>
      <c r="R1063" s="134">
        <f t="shared" si="122"/>
        <v>1324.0726797385621</v>
      </c>
    </row>
    <row r="1064" spans="1:18" x14ac:dyDescent="0.35">
      <c r="A1064" s="140">
        <v>4</v>
      </c>
      <c r="B1064" s="141" t="s">
        <v>58</v>
      </c>
      <c r="C1064" s="141" t="s">
        <v>564</v>
      </c>
      <c r="D1064" s="141" t="s">
        <v>114</v>
      </c>
      <c r="E1064" s="141" t="s">
        <v>586</v>
      </c>
      <c r="F1064" s="141" t="s">
        <v>180</v>
      </c>
      <c r="G1064" s="141" t="s">
        <v>1419</v>
      </c>
      <c r="H1064" s="142">
        <v>4046</v>
      </c>
      <c r="I1064" s="140">
        <v>3</v>
      </c>
      <c r="J1064" s="143">
        <f>นครพนม!F153</f>
        <v>223427.05</v>
      </c>
      <c r="K1064" s="144">
        <f>นครพนม!AN153</f>
        <v>209077.66999999998</v>
      </c>
      <c r="L1064" s="145">
        <f>นครพนม!AO153</f>
        <v>1606195.87</v>
      </c>
      <c r="M1064" s="145">
        <f>นครพนม!AP153</f>
        <v>1577556.68</v>
      </c>
      <c r="N1064" s="141"/>
      <c r="O1064" s="141"/>
      <c r="P1064" s="141"/>
      <c r="Q1064" s="133">
        <f t="shared" si="121"/>
        <v>28639.190000000177</v>
      </c>
      <c r="R1064" s="134">
        <f t="shared" si="122"/>
        <v>396.98365546218491</v>
      </c>
    </row>
    <row r="1065" spans="1:18" x14ac:dyDescent="0.35">
      <c r="A1065" s="140">
        <v>5</v>
      </c>
      <c r="B1065" s="141" t="s">
        <v>58</v>
      </c>
      <c r="C1065" s="141" t="s">
        <v>564</v>
      </c>
      <c r="D1065" s="141" t="s">
        <v>114</v>
      </c>
      <c r="E1065" s="141" t="s">
        <v>586</v>
      </c>
      <c r="F1065" s="141" t="s">
        <v>180</v>
      </c>
      <c r="G1065" s="141" t="s">
        <v>1420</v>
      </c>
      <c r="H1065" s="142">
        <v>1868</v>
      </c>
      <c r="I1065" s="140">
        <v>2</v>
      </c>
      <c r="J1065" s="143">
        <f>นครพนม!F154</f>
        <v>128800.24</v>
      </c>
      <c r="K1065" s="144">
        <f>นครพนม!AN154</f>
        <v>163690.23999999999</v>
      </c>
      <c r="L1065" s="145">
        <f>นครพนม!AO154</f>
        <v>1329723.01</v>
      </c>
      <c r="M1065" s="145">
        <f>นครพนม!AP154</f>
        <v>1275845.56</v>
      </c>
      <c r="N1065" s="141"/>
      <c r="O1065" s="141"/>
      <c r="P1065" s="141"/>
      <c r="Q1065" s="133">
        <f t="shared" si="121"/>
        <v>53877.449999999953</v>
      </c>
      <c r="R1065" s="134">
        <f t="shared" si="122"/>
        <v>711.84315310492502</v>
      </c>
    </row>
    <row r="1066" spans="1:18" s="152" customFormat="1" x14ac:dyDescent="0.35">
      <c r="A1066" s="146">
        <v>12</v>
      </c>
      <c r="B1066" s="147" t="s">
        <v>58</v>
      </c>
      <c r="C1066" s="147"/>
      <c r="D1066" s="147"/>
      <c r="E1066" s="147" t="s">
        <v>77</v>
      </c>
      <c r="F1066" s="147"/>
      <c r="G1066" s="147" t="s">
        <v>588</v>
      </c>
      <c r="H1066" s="153">
        <f>SUM(H1062:H1065)</f>
        <v>9406</v>
      </c>
      <c r="I1066" s="146"/>
      <c r="J1066" s="149">
        <f>SUM(J1061:J1065)</f>
        <v>781339.79</v>
      </c>
      <c r="K1066" s="184">
        <f>SUM(K1061:K1065)</f>
        <v>950476.25</v>
      </c>
      <c r="L1066" s="149">
        <f>SUM(L1061:L1065)</f>
        <v>5704097.5</v>
      </c>
      <c r="M1066" s="149">
        <f>SUM(M1061:M1065)</f>
        <v>5770288.8100000005</v>
      </c>
      <c r="N1066" s="147">
        <v>4</v>
      </c>
      <c r="O1066" s="147">
        <v>4</v>
      </c>
      <c r="P1066" s="147">
        <f>N1066-O1066</f>
        <v>0</v>
      </c>
      <c r="Q1066" s="150">
        <f t="shared" si="121"/>
        <v>-66191.310000000522</v>
      </c>
      <c r="R1066" s="151">
        <f t="shared" si="122"/>
        <v>606.43179885179677</v>
      </c>
    </row>
    <row r="1067" spans="1:18" s="152" customFormat="1" x14ac:dyDescent="0.35">
      <c r="A1067" s="219"/>
      <c r="B1067" s="220" t="s">
        <v>58</v>
      </c>
      <c r="C1067" s="220" t="s">
        <v>58</v>
      </c>
      <c r="D1067" s="220" t="s">
        <v>58</v>
      </c>
      <c r="E1067" s="220" t="s">
        <v>58</v>
      </c>
      <c r="F1067" s="220"/>
      <c r="G1067" s="220" t="s">
        <v>589</v>
      </c>
      <c r="H1067" s="221">
        <f t="shared" ref="H1067" si="126">H918+H929+H948+H959+H976+H988+H1009+H1029+H1040+H1053+H1060+H1066</f>
        <v>427863</v>
      </c>
      <c r="I1067" s="219"/>
      <c r="J1067" s="222">
        <f>J918+J929+J948+J959+J976+J988+J1009+J1029+J1040+J1053+J1060+J1066</f>
        <v>47274312.759999998</v>
      </c>
      <c r="K1067" s="223">
        <f t="shared" ref="K1067:O1067" si="127">K918+K929+K948+K959+K976+K988+K1009+K1029+K1040+K1053+K1060+K1066</f>
        <v>63176606.580000006</v>
      </c>
      <c r="L1067" s="222">
        <f t="shared" si="127"/>
        <v>227761332</v>
      </c>
      <c r="M1067" s="222">
        <f t="shared" si="127"/>
        <v>219368153.45000002</v>
      </c>
      <c r="N1067" s="220">
        <f>N918+N929+N948+N959+N976+N988+N1009+N1029+N1040+N1053+N1060+N1066</f>
        <v>151</v>
      </c>
      <c r="O1067" s="220">
        <f t="shared" si="127"/>
        <v>151</v>
      </c>
      <c r="P1067" s="220">
        <f>N1067-O1067</f>
        <v>0</v>
      </c>
      <c r="Q1067" s="150">
        <f t="shared" si="121"/>
        <v>8393178.5499999821</v>
      </c>
      <c r="R1067" s="151">
        <f t="shared" si="122"/>
        <v>532.32303798178384</v>
      </c>
    </row>
    <row r="1068" spans="1:18" x14ac:dyDescent="0.35">
      <c r="A1068" s="240"/>
      <c r="B1068" s="241"/>
      <c r="C1068" s="241"/>
      <c r="D1068" s="241"/>
      <c r="E1068" s="328" t="s">
        <v>590</v>
      </c>
      <c r="F1068" s="329"/>
      <c r="G1068" s="330"/>
      <c r="H1068" s="242"/>
      <c r="I1068" s="240"/>
      <c r="J1068" s="243">
        <f>J1067/O1067</f>
        <v>313074.91894039733</v>
      </c>
      <c r="K1068" s="244">
        <f>K1067/O1067</f>
        <v>418388.12304635765</v>
      </c>
      <c r="L1068" s="243">
        <f>L1067/O1067</f>
        <v>1508353.1920529802</v>
      </c>
      <c r="M1068" s="243">
        <f>M1067/O1067</f>
        <v>1452769.2281456955</v>
      </c>
      <c r="N1068" s="245"/>
      <c r="O1068" s="245"/>
      <c r="P1068" s="241"/>
      <c r="Q1068" s="133">
        <f t="shared" si="121"/>
        <v>55583.963907284662</v>
      </c>
      <c r="R1068" s="151"/>
    </row>
    <row r="1069" spans="1:18" s="152" customFormat="1" x14ac:dyDescent="0.35">
      <c r="A1069" s="245"/>
      <c r="B1069" s="245"/>
      <c r="C1069" s="245"/>
      <c r="D1069" s="245"/>
      <c r="E1069" s="303" t="s">
        <v>598</v>
      </c>
      <c r="F1069" s="304"/>
      <c r="G1069" s="305"/>
      <c r="H1069" s="246">
        <f>H82+H179+H433+H590+H684+H890+H1067</f>
        <v>3408575</v>
      </c>
      <c r="I1069" s="247"/>
      <c r="J1069" s="243">
        <f t="shared" ref="J1069:P1069" si="128">J82+J179+J433+J590+J684+J890+J1067</f>
        <v>533464023.31999993</v>
      </c>
      <c r="K1069" s="244">
        <f t="shared" si="128"/>
        <v>586762338.96000004</v>
      </c>
      <c r="L1069" s="243">
        <f t="shared" si="128"/>
        <v>1892806725.8100002</v>
      </c>
      <c r="M1069" s="243">
        <f t="shared" si="128"/>
        <v>1736510994.1300001</v>
      </c>
      <c r="N1069" s="248">
        <f t="shared" si="128"/>
        <v>874</v>
      </c>
      <c r="O1069" s="248">
        <f t="shared" si="128"/>
        <v>874</v>
      </c>
      <c r="P1069" s="248">
        <f t="shared" si="128"/>
        <v>0</v>
      </c>
      <c r="Q1069" s="150">
        <f>L1069-M1069</f>
        <v>156295731.68000007</v>
      </c>
      <c r="R1069" s="151">
        <f t="shared" si="122"/>
        <v>555.30734274880274</v>
      </c>
    </row>
    <row r="1070" spans="1:18" s="152" customFormat="1" x14ac:dyDescent="0.35">
      <c r="A1070" s="245"/>
      <c r="B1070" s="245"/>
      <c r="C1070" s="245"/>
      <c r="D1070" s="245"/>
      <c r="E1070" s="303" t="s">
        <v>599</v>
      </c>
      <c r="F1070" s="304"/>
      <c r="G1070" s="305"/>
      <c r="H1070" s="246"/>
      <c r="I1070" s="247"/>
      <c r="J1070" s="243">
        <f>J1069/O1069</f>
        <v>610370.73606407316</v>
      </c>
      <c r="K1070" s="243">
        <f>K1069/O1069</f>
        <v>671352.79057208239</v>
      </c>
      <c r="L1070" s="243">
        <f>L1069/O1069</f>
        <v>2165682.7526430208</v>
      </c>
      <c r="M1070" s="243">
        <f>M1069/O1069</f>
        <v>1986854.6843592678</v>
      </c>
      <c r="N1070" s="245"/>
      <c r="O1070" s="245"/>
      <c r="P1070" s="245"/>
      <c r="Q1070" s="150">
        <f>L1070-M1070</f>
        <v>178828.068283753</v>
      </c>
      <c r="R1070" s="151"/>
    </row>
    <row r="1073" spans="11:13" x14ac:dyDescent="0.35">
      <c r="K1073" s="250"/>
      <c r="M1073" s="250"/>
    </row>
    <row r="1074" spans="11:13" x14ac:dyDescent="0.35">
      <c r="K1074" s="250"/>
      <c r="M1074" s="250"/>
    </row>
    <row r="1075" spans="11:13" x14ac:dyDescent="0.35">
      <c r="K1075" s="250"/>
      <c r="M1075" s="250"/>
    </row>
    <row r="1076" spans="11:13" x14ac:dyDescent="0.35">
      <c r="K1076" s="250"/>
      <c r="M1076" s="250"/>
    </row>
    <row r="1077" spans="11:13" x14ac:dyDescent="0.35">
      <c r="K1077" s="250"/>
      <c r="M1077" s="250"/>
    </row>
    <row r="1078" spans="11:13" x14ac:dyDescent="0.35">
      <c r="K1078" s="250"/>
      <c r="M1078" s="250"/>
    </row>
    <row r="1079" spans="11:13" x14ac:dyDescent="0.35">
      <c r="K1079" s="250"/>
      <c r="M1079" s="250"/>
    </row>
    <row r="1080" spans="11:13" x14ac:dyDescent="0.35">
      <c r="K1080" s="250"/>
      <c r="M1080" s="250"/>
    </row>
    <row r="1081" spans="11:13" x14ac:dyDescent="0.35">
      <c r="K1081" s="250"/>
      <c r="M1081" s="250"/>
    </row>
  </sheetData>
  <autoFilter ref="A4:WVN1070"/>
  <mergeCells count="28">
    <mergeCell ref="N3:P3"/>
    <mergeCell ref="M3:M4"/>
    <mergeCell ref="Q3:Q4"/>
    <mergeCell ref="E1069:G1069"/>
    <mergeCell ref="E83:G83"/>
    <mergeCell ref="J3:J4"/>
    <mergeCell ref="K3:K4"/>
    <mergeCell ref="F3:F4"/>
    <mergeCell ref="G3:G4"/>
    <mergeCell ref="H3:H4"/>
    <mergeCell ref="I3:I4"/>
    <mergeCell ref="E1068:G1068"/>
    <mergeCell ref="S3:S4"/>
    <mergeCell ref="E1070:G1070"/>
    <mergeCell ref="A1:L1"/>
    <mergeCell ref="A2:L2"/>
    <mergeCell ref="E685:G685"/>
    <mergeCell ref="E891:G891"/>
    <mergeCell ref="E591:G591"/>
    <mergeCell ref="A3:A4"/>
    <mergeCell ref="B3:B4"/>
    <mergeCell ref="C3:C4"/>
    <mergeCell ref="D3:D4"/>
    <mergeCell ref="E3:E4"/>
    <mergeCell ref="E180:G180"/>
    <mergeCell ref="E434:G434"/>
    <mergeCell ref="L3:L4"/>
    <mergeCell ref="R3:R4"/>
  </mergeCells>
  <conditionalFormatting sqref="L1061:M1061 L21:M21 L35:M35 L48:M48 L53:M53 L59:M59 L67:M67 L75:M75 L1071:M1048576 L417:M418 L420:M425 L3:M19 L84:M104 L106:M118 L120:M134 L136:M153 L155:M168 L170:M177 L181:M209 L211:M222 L224:M235 L255:M264 L266:M280 L282:M288 L290:M294 L296:M308 L310:M320 L322:M337 L339:M359 L361:M370 L372:M385 L387:M392 L394:M398 L400:M409 L411:M415 L427:M431 L435:M454 L456:M461 L463:M477 L479:M489 L491:M504 L506:M511 L513:M519 L521:M530 L532:M549 L551:M556 L558:M563 L565:M571 L573:M581 L583:M588 L592:M609 L611:M621 L623:M638 L640:M646 L648:M653 L655:M658 L660:M667 L669:M675 L677:M682 L686:M710 L712:M718 L720:M725 L727:M741 L743:M750 L752:M761 L763:M767 L769:M787 L789:M795 L797:M807 L809:M820 L822:M842 L844:M848 L850:M854 L856:M861 L863:M869 L871:M878 L880:M888 L892:M917 L919:M928 L930:M947 L949:M958 L960:M975 L977:M987 L989:M1008 L1010:M1028 L1030:M1039 L1041:M1052 L1054:M1059 L237:M253">
    <cfRule type="containsText" dxfId="8" priority="14" operator="containsText" text="น้อยกว่ากลุ่ม">
      <formula>NOT(ISERROR(SEARCH("น้อยกว่ากลุ่ม",L3)))</formula>
    </cfRule>
  </conditionalFormatting>
  <conditionalFormatting sqref="L1062:M1065">
    <cfRule type="containsText" dxfId="7" priority="10" operator="containsText" text="น้อยกว่ากลุ่ม">
      <formula>NOT(ISERROR(SEARCH("น้อยกว่ากลุ่ม",L1062)))</formula>
    </cfRule>
  </conditionalFormatting>
  <conditionalFormatting sqref="L22:M33">
    <cfRule type="containsText" dxfId="6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5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4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3" priority="6" operator="containsText" text="น้อยกว่ากลุ่ม">
      <formula>NOT(ISERROR(SEARCH("น้อยกว่ากลุ่ม",L54)))</formula>
    </cfRule>
  </conditionalFormatting>
  <conditionalFormatting sqref="L76:M80">
    <cfRule type="containsText" dxfId="2" priority="3" operator="containsText" text="น้อยกว่ากลุ่ม">
      <formula>NOT(ISERROR(SEARCH("น้อยกว่ากลุ่ม",L76)))</formula>
    </cfRule>
  </conditionalFormatting>
  <conditionalFormatting sqref="L60:M65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24" right="3.937007874015748E-2" top="0.51181102362204722" bottom="0.35433070866141736" header="0.31496062992125984" footer="0.19"/>
  <pageSetup paperSize="9" scale="62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Q150"/>
  <sheetViews>
    <sheetView topLeftCell="AJ64" zoomScale="112" zoomScaleNormal="112" workbookViewId="0">
      <selection activeCell="AK84" sqref="AK84"/>
    </sheetView>
  </sheetViews>
  <sheetFormatPr defaultColWidth="4.875" defaultRowHeight="14.25" x14ac:dyDescent="0.2"/>
  <cols>
    <col min="1" max="1" width="6.125" style="105" hidden="1" customWidth="1"/>
    <col min="2" max="2" width="13.25" style="105" hidden="1" customWidth="1"/>
    <col min="3" max="3" width="8.25" style="105" hidden="1" customWidth="1"/>
    <col min="4" max="4" width="27.375" style="105" bestFit="1" customWidth="1"/>
    <col min="5" max="5" width="27.375" style="56"/>
    <col min="6" max="9" width="27.375" style="124"/>
    <col min="10" max="13" width="27.375" style="56"/>
    <col min="14" max="17" width="27.375" style="125"/>
    <col min="18" max="21" width="27.375" style="56"/>
    <col min="22" max="28" width="27.375" style="98"/>
    <col min="29" max="36" width="27.375" style="126"/>
    <col min="37" max="37" width="36.125" style="126" bestFit="1" customWidth="1"/>
    <col min="38" max="38" width="15.125" style="96" bestFit="1" customWidth="1"/>
    <col min="39" max="39" width="14" style="45" bestFit="1" customWidth="1"/>
    <col min="40" max="40" width="14" style="32" bestFit="1" customWidth="1"/>
    <col min="41" max="41" width="15.25" style="30" bestFit="1" customWidth="1"/>
    <col min="42" max="42" width="14" style="48" bestFit="1" customWidth="1"/>
    <col min="43" max="43" width="14.875" style="32" bestFit="1" customWidth="1"/>
  </cols>
  <sheetData>
    <row r="1" spans="1:43" x14ac:dyDescent="0.2">
      <c r="E1" s="56" t="s">
        <v>591</v>
      </c>
      <c r="F1" s="124" t="s">
        <v>1441</v>
      </c>
      <c r="G1" s="124" t="s">
        <v>1442</v>
      </c>
      <c r="H1" s="124" t="s">
        <v>1443</v>
      </c>
      <c r="I1" s="124" t="s">
        <v>1444</v>
      </c>
      <c r="J1" s="56" t="s">
        <v>1445</v>
      </c>
      <c r="K1" s="56" t="s">
        <v>1446</v>
      </c>
      <c r="L1" s="56" t="s">
        <v>1447</v>
      </c>
      <c r="M1" s="56" t="s">
        <v>1448</v>
      </c>
      <c r="N1" s="125" t="s">
        <v>1449</v>
      </c>
      <c r="O1" s="125" t="s">
        <v>1450</v>
      </c>
      <c r="P1" s="125" t="s">
        <v>1451</v>
      </c>
      <c r="Q1" s="125" t="s">
        <v>1452</v>
      </c>
      <c r="R1" s="56" t="s">
        <v>1453</v>
      </c>
      <c r="S1" s="56" t="s">
        <v>1454</v>
      </c>
      <c r="T1" s="56" t="s">
        <v>1455</v>
      </c>
      <c r="U1" s="56" t="s">
        <v>1456</v>
      </c>
      <c r="V1" s="98" t="s">
        <v>1457</v>
      </c>
      <c r="W1" s="98" t="s">
        <v>1458</v>
      </c>
      <c r="X1" s="98" t="s">
        <v>1459</v>
      </c>
      <c r="Y1" s="98" t="s">
        <v>1460</v>
      </c>
      <c r="Z1" s="98" t="s">
        <v>1461</v>
      </c>
      <c r="AA1" s="98" t="s">
        <v>1462</v>
      </c>
      <c r="AB1" s="98" t="s">
        <v>1463</v>
      </c>
      <c r="AC1" s="126" t="s">
        <v>1464</v>
      </c>
      <c r="AD1" s="126" t="s">
        <v>1465</v>
      </c>
      <c r="AE1" s="126" t="s">
        <v>1466</v>
      </c>
      <c r="AF1" s="126" t="s">
        <v>1467</v>
      </c>
      <c r="AG1" s="126" t="s">
        <v>1468</v>
      </c>
      <c r="AH1" s="126" t="s">
        <v>1469</v>
      </c>
      <c r="AI1" s="126" t="s">
        <v>1470</v>
      </c>
      <c r="AJ1" s="126" t="s">
        <v>1471</v>
      </c>
      <c r="AK1" s="126" t="s">
        <v>1472</v>
      </c>
      <c r="AL1" s="96" t="s">
        <v>6</v>
      </c>
      <c r="AM1" s="21" t="s">
        <v>7</v>
      </c>
      <c r="AN1" s="16" t="s">
        <v>8</v>
      </c>
      <c r="AO1" s="22" t="s">
        <v>9</v>
      </c>
      <c r="AP1" s="46" t="s">
        <v>10</v>
      </c>
      <c r="AQ1" s="71" t="s">
        <v>11</v>
      </c>
    </row>
    <row r="2" spans="1:43" x14ac:dyDescent="0.2">
      <c r="E2" s="56" t="s">
        <v>592</v>
      </c>
      <c r="F2" s="124" t="s">
        <v>1473</v>
      </c>
      <c r="G2" s="124" t="s">
        <v>1474</v>
      </c>
      <c r="H2" s="124" t="s">
        <v>1475</v>
      </c>
      <c r="I2" s="124" t="s">
        <v>1476</v>
      </c>
      <c r="J2" s="56" t="s">
        <v>1477</v>
      </c>
      <c r="K2" s="56" t="s">
        <v>1478</v>
      </c>
      <c r="L2" s="56" t="s">
        <v>1479</v>
      </c>
      <c r="M2" s="56" t="s">
        <v>1480</v>
      </c>
      <c r="N2" s="125" t="s">
        <v>1481</v>
      </c>
      <c r="O2" s="125" t="s">
        <v>1482</v>
      </c>
      <c r="P2" s="125" t="s">
        <v>1483</v>
      </c>
      <c r="Q2" s="125" t="s">
        <v>1484</v>
      </c>
      <c r="R2" s="56" t="s">
        <v>1485</v>
      </c>
      <c r="S2" s="56" t="s">
        <v>1486</v>
      </c>
      <c r="T2" s="56" t="s">
        <v>1487</v>
      </c>
      <c r="U2" s="56" t="s">
        <v>1488</v>
      </c>
      <c r="V2" s="98" t="s">
        <v>1489</v>
      </c>
      <c r="W2" s="98" t="s">
        <v>1490</v>
      </c>
      <c r="X2" s="98" t="s">
        <v>1491</v>
      </c>
      <c r="Y2" s="98" t="s">
        <v>1492</v>
      </c>
      <c r="Z2" s="98" t="s">
        <v>1493</v>
      </c>
      <c r="AA2" s="98" t="s">
        <v>1494</v>
      </c>
      <c r="AB2" s="98" t="s">
        <v>1495</v>
      </c>
      <c r="AC2" s="126" t="s">
        <v>1496</v>
      </c>
      <c r="AD2" s="126" t="s">
        <v>1497</v>
      </c>
      <c r="AE2" s="126" t="s">
        <v>1498</v>
      </c>
      <c r="AF2" s="126" t="s">
        <v>1499</v>
      </c>
      <c r="AG2" s="126" t="s">
        <v>1500</v>
      </c>
      <c r="AH2" s="126" t="s">
        <v>1501</v>
      </c>
      <c r="AI2" s="126" t="s">
        <v>1502</v>
      </c>
      <c r="AJ2" s="126" t="s">
        <v>1503</v>
      </c>
      <c r="AK2" s="126" t="s">
        <v>1504</v>
      </c>
    </row>
    <row r="3" spans="1:43" x14ac:dyDescent="0.2">
      <c r="E3" s="56" t="s">
        <v>593</v>
      </c>
      <c r="F3" s="124">
        <v>116608598.43000001</v>
      </c>
      <c r="G3" s="124">
        <v>44386721.030000001</v>
      </c>
      <c r="H3" s="124">
        <v>11621316.26</v>
      </c>
      <c r="I3" s="124">
        <v>7190500</v>
      </c>
      <c r="J3" s="56">
        <v>1200000</v>
      </c>
      <c r="K3" s="56">
        <v>166618627.61000001</v>
      </c>
      <c r="L3" s="56">
        <v>47194357.740000002</v>
      </c>
      <c r="M3" s="56">
        <v>1509410.93</v>
      </c>
      <c r="N3" s="125">
        <v>26915010.5</v>
      </c>
      <c r="O3" s="125">
        <v>13888657.960000001</v>
      </c>
      <c r="P3" s="125">
        <v>15603559.810000001</v>
      </c>
      <c r="Q3" s="125">
        <v>12769899.6</v>
      </c>
      <c r="R3" s="56">
        <v>430683</v>
      </c>
      <c r="S3" s="56">
        <v>-6029101.79</v>
      </c>
      <c r="T3" s="56">
        <v>173136398.55000001</v>
      </c>
      <c r="U3" s="56">
        <v>169691124.88</v>
      </c>
      <c r="V3" s="98">
        <v>172307.19</v>
      </c>
      <c r="W3" s="98">
        <v>159.38999999999999</v>
      </c>
      <c r="X3" s="98">
        <v>150641166.99000001</v>
      </c>
      <c r="Y3" s="98">
        <v>1088096</v>
      </c>
      <c r="Z3" s="98">
        <v>80578.759999999995</v>
      </c>
      <c r="AA3" s="98">
        <v>59765885.530000001</v>
      </c>
      <c r="AB3" s="98">
        <v>5922460.2599999998</v>
      </c>
      <c r="AC3" s="126">
        <v>92088438.290000007</v>
      </c>
      <c r="AD3" s="126">
        <v>393635.45</v>
      </c>
      <c r="AE3" s="126">
        <v>265175.03000000003</v>
      </c>
      <c r="AF3" s="126">
        <v>75934577.810000002</v>
      </c>
      <c r="AG3" s="126">
        <v>18956367.350000001</v>
      </c>
      <c r="AH3" s="126">
        <v>8337</v>
      </c>
      <c r="AI3" s="126">
        <v>6053550.2000000002</v>
      </c>
      <c r="AJ3" s="126">
        <v>2</v>
      </c>
      <c r="AK3" s="126">
        <v>498100</v>
      </c>
    </row>
    <row r="4" spans="1:43" x14ac:dyDescent="0.2">
      <c r="E4" s="56" t="s">
        <v>1505</v>
      </c>
      <c r="F4" s="124">
        <v>706884.16</v>
      </c>
      <c r="K4" s="56">
        <v>3076672.49</v>
      </c>
      <c r="L4" s="56">
        <v>-91810.69</v>
      </c>
      <c r="Q4" s="125">
        <v>643755.44999999995</v>
      </c>
      <c r="T4" s="56">
        <v>3192975.26</v>
      </c>
      <c r="U4" s="56">
        <v>13498.58</v>
      </c>
      <c r="AA4" s="98">
        <v>1421920</v>
      </c>
      <c r="AC4" s="126">
        <v>1421920</v>
      </c>
      <c r="AF4" s="126">
        <v>-28000</v>
      </c>
      <c r="AG4" s="126">
        <v>186483.33</v>
      </c>
      <c r="AL4" s="96">
        <f t="shared" ref="AL4:AL35" si="0">SUM(F4:I4)</f>
        <v>706884.16</v>
      </c>
      <c r="AM4" s="44">
        <f>SUM(N4:Q4)</f>
        <v>643755.44999999995</v>
      </c>
      <c r="AN4" s="32">
        <f>AL4-AM4</f>
        <v>63128.710000000079</v>
      </c>
      <c r="AO4" s="29">
        <f>SUM(V4:AB4)</f>
        <v>1421920</v>
      </c>
      <c r="AP4" s="47">
        <f>SUM(AC4:AK4)</f>
        <v>1580403.33</v>
      </c>
      <c r="AQ4" s="32">
        <f>AO4-AP4</f>
        <v>-158483.33000000007</v>
      </c>
    </row>
    <row r="5" spans="1:43" x14ac:dyDescent="0.2">
      <c r="E5" s="56" t="s">
        <v>1506</v>
      </c>
      <c r="F5" s="124">
        <v>51282.87</v>
      </c>
      <c r="K5" s="56">
        <v>430972.74</v>
      </c>
      <c r="L5" s="56">
        <v>2</v>
      </c>
      <c r="Q5" s="125">
        <v>-2458104</v>
      </c>
      <c r="T5" s="56">
        <v>227154.24</v>
      </c>
      <c r="U5" s="56">
        <v>2794467.22</v>
      </c>
      <c r="AA5" s="98">
        <v>1075699</v>
      </c>
      <c r="AB5" s="98">
        <v>92793.74</v>
      </c>
      <c r="AC5" s="126">
        <v>1078899</v>
      </c>
      <c r="AE5" s="126">
        <v>18782.32</v>
      </c>
      <c r="AF5" s="126">
        <v>72764.55</v>
      </c>
      <c r="AG5" s="126">
        <v>79306.720000000001</v>
      </c>
      <c r="AL5" s="96">
        <f t="shared" si="0"/>
        <v>51282.87</v>
      </c>
      <c r="AM5" s="44">
        <f t="shared" ref="AM5:AM68" si="1">SUM(N5:Q5)</f>
        <v>-2458104</v>
      </c>
      <c r="AN5" s="32">
        <f>AL5-AM5</f>
        <v>2509386.87</v>
      </c>
      <c r="AO5" s="29">
        <f t="shared" ref="AO5:AO68" si="2">SUM(V5:AB5)</f>
        <v>1168492.74</v>
      </c>
      <c r="AP5" s="47">
        <f t="shared" ref="AP5:AP68" si="3">SUM(AC5:AK5)</f>
        <v>1249752.5900000001</v>
      </c>
      <c r="AQ5" s="32">
        <f t="shared" ref="AQ5:AQ68" si="4">AO5-AP5</f>
        <v>-81259.850000000093</v>
      </c>
    </row>
    <row r="6" spans="1:43" x14ac:dyDescent="0.2">
      <c r="E6" s="56" t="s">
        <v>1507</v>
      </c>
      <c r="F6" s="124">
        <v>23924.74</v>
      </c>
      <c r="H6" s="124">
        <v>6440</v>
      </c>
      <c r="K6" s="56">
        <v>2921356.36</v>
      </c>
      <c r="L6" s="56">
        <v>36144.400000000001</v>
      </c>
      <c r="Q6" s="125">
        <v>0</v>
      </c>
      <c r="T6" s="56">
        <v>2375904.9300000002</v>
      </c>
      <c r="U6" s="56">
        <v>840540.25</v>
      </c>
      <c r="AA6" s="98">
        <v>695820</v>
      </c>
      <c r="AB6" s="98">
        <v>138644.31</v>
      </c>
      <c r="AC6" s="126">
        <v>820100</v>
      </c>
      <c r="AE6" s="126">
        <v>45919.31</v>
      </c>
      <c r="AF6" s="126">
        <v>64405</v>
      </c>
      <c r="AG6" s="126">
        <v>132617.68</v>
      </c>
      <c r="AJ6" s="126">
        <v>2</v>
      </c>
      <c r="AL6" s="96">
        <f t="shared" si="0"/>
        <v>30364.74</v>
      </c>
      <c r="AM6" s="44">
        <f t="shared" si="1"/>
        <v>0</v>
      </c>
      <c r="AN6" s="32">
        <f t="shared" ref="AN6:AN22" si="5">AL6-AM6</f>
        <v>30364.74</v>
      </c>
      <c r="AO6" s="29">
        <f t="shared" si="2"/>
        <v>834464.31</v>
      </c>
      <c r="AP6" s="47">
        <f t="shared" si="3"/>
        <v>1063043.99</v>
      </c>
      <c r="AQ6" s="32">
        <f t="shared" si="4"/>
        <v>-228579.67999999993</v>
      </c>
    </row>
    <row r="7" spans="1:43" x14ac:dyDescent="0.2">
      <c r="E7" s="56" t="s">
        <v>1508</v>
      </c>
      <c r="F7" s="124">
        <v>39810</v>
      </c>
      <c r="K7" s="56">
        <v>664077.31999999995</v>
      </c>
      <c r="L7" s="56">
        <v>3</v>
      </c>
      <c r="Q7" s="125">
        <v>0</v>
      </c>
      <c r="T7" s="56">
        <v>-1286772.49</v>
      </c>
      <c r="U7" s="56">
        <v>2129382.7599999998</v>
      </c>
      <c r="AA7" s="98">
        <v>561100</v>
      </c>
      <c r="AB7" s="98">
        <v>735019</v>
      </c>
      <c r="AC7" s="126">
        <v>1055083</v>
      </c>
      <c r="AF7" s="126">
        <v>317546</v>
      </c>
      <c r="AG7" s="126">
        <v>57769.95</v>
      </c>
      <c r="AL7" s="96">
        <f t="shared" si="0"/>
        <v>39810</v>
      </c>
      <c r="AM7" s="44">
        <f t="shared" si="1"/>
        <v>0</v>
      </c>
      <c r="AN7" s="32">
        <f t="shared" si="5"/>
        <v>39810</v>
      </c>
      <c r="AO7" s="29">
        <f t="shared" si="2"/>
        <v>1296119</v>
      </c>
      <c r="AP7" s="47">
        <f t="shared" si="3"/>
        <v>1430398.95</v>
      </c>
      <c r="AQ7" s="32">
        <f t="shared" si="4"/>
        <v>-134279.94999999995</v>
      </c>
    </row>
    <row r="8" spans="1:43" x14ac:dyDescent="0.2">
      <c r="E8" s="56" t="s">
        <v>1509</v>
      </c>
      <c r="F8" s="124">
        <v>12604.56</v>
      </c>
      <c r="K8" s="56">
        <v>184288.16</v>
      </c>
      <c r="L8" s="56">
        <v>8</v>
      </c>
      <c r="Q8" s="125">
        <v>0</v>
      </c>
      <c r="T8" s="56">
        <v>192296.16</v>
      </c>
      <c r="AA8" s="98">
        <v>1861294.2</v>
      </c>
      <c r="AB8" s="98">
        <v>270739.18</v>
      </c>
      <c r="AC8" s="126">
        <v>1861294.2</v>
      </c>
      <c r="AE8" s="126">
        <v>15815</v>
      </c>
      <c r="AF8" s="126">
        <v>245819.62</v>
      </c>
      <c r="AK8" s="126">
        <v>4500</v>
      </c>
      <c r="AL8" s="96">
        <f t="shared" si="0"/>
        <v>12604.56</v>
      </c>
      <c r="AM8" s="44">
        <f t="shared" si="1"/>
        <v>0</v>
      </c>
      <c r="AN8" s="32">
        <f t="shared" si="5"/>
        <v>12604.56</v>
      </c>
      <c r="AO8" s="29">
        <f t="shared" si="2"/>
        <v>2132033.38</v>
      </c>
      <c r="AP8" s="47">
        <f t="shared" si="3"/>
        <v>2127428.8199999998</v>
      </c>
      <c r="AQ8" s="32">
        <f t="shared" si="4"/>
        <v>4604.5600000000559</v>
      </c>
    </row>
    <row r="9" spans="1:43" x14ac:dyDescent="0.2">
      <c r="AL9" s="96">
        <f t="shared" si="0"/>
        <v>0</v>
      </c>
      <c r="AM9" s="44">
        <f t="shared" si="1"/>
        <v>0</v>
      </c>
      <c r="AN9" s="32">
        <f t="shared" si="5"/>
        <v>0</v>
      </c>
      <c r="AO9" s="29">
        <f t="shared" si="2"/>
        <v>0</v>
      </c>
      <c r="AP9" s="47">
        <f t="shared" si="3"/>
        <v>0</v>
      </c>
      <c r="AQ9" s="32">
        <f t="shared" si="4"/>
        <v>0</v>
      </c>
    </row>
    <row r="10" spans="1:43" x14ac:dyDescent="0.2">
      <c r="A10" s="105" t="s">
        <v>175</v>
      </c>
      <c r="B10" s="105" t="s">
        <v>176</v>
      </c>
      <c r="C10" s="105">
        <v>9017</v>
      </c>
      <c r="D10" s="105" t="s">
        <v>181</v>
      </c>
      <c r="E10" s="56" t="s">
        <v>181</v>
      </c>
      <c r="F10" s="124">
        <v>937938.55</v>
      </c>
      <c r="G10" s="124">
        <v>82224</v>
      </c>
      <c r="H10" s="124">
        <v>67637.61</v>
      </c>
      <c r="K10" s="56">
        <v>335732.88</v>
      </c>
      <c r="L10" s="56">
        <v>332763.09999999998</v>
      </c>
      <c r="O10" s="125">
        <v>25598.03</v>
      </c>
      <c r="Q10" s="125">
        <v>1500</v>
      </c>
      <c r="T10" s="56">
        <v>-1310556.1000000001</v>
      </c>
      <c r="U10" s="56">
        <v>2551683.71</v>
      </c>
      <c r="X10" s="98">
        <v>3130144.68</v>
      </c>
      <c r="Z10" s="98">
        <v>1254.49</v>
      </c>
      <c r="AA10" s="98">
        <v>1186976.8</v>
      </c>
      <c r="AB10" s="98">
        <v>24000</v>
      </c>
      <c r="AC10" s="126">
        <v>1993726.8</v>
      </c>
      <c r="AF10" s="126">
        <v>1436566.77</v>
      </c>
      <c r="AG10" s="126">
        <v>203927.9</v>
      </c>
      <c r="AK10" s="126">
        <v>50000</v>
      </c>
      <c r="AL10" s="96">
        <f t="shared" si="0"/>
        <v>1087800.1600000001</v>
      </c>
      <c r="AM10" s="44">
        <f t="shared" si="1"/>
        <v>27098.03</v>
      </c>
      <c r="AN10" s="32">
        <f t="shared" si="5"/>
        <v>1060702.1300000001</v>
      </c>
      <c r="AO10" s="29">
        <f t="shared" si="2"/>
        <v>4342375.9700000007</v>
      </c>
      <c r="AP10" s="47">
        <f t="shared" si="3"/>
        <v>3684221.47</v>
      </c>
      <c r="AQ10" s="32">
        <f t="shared" si="4"/>
        <v>658154.50000000047</v>
      </c>
    </row>
    <row r="11" spans="1:43" x14ac:dyDescent="0.2">
      <c r="A11" s="105" t="s">
        <v>175</v>
      </c>
      <c r="B11" s="105" t="s">
        <v>176</v>
      </c>
      <c r="C11" s="105">
        <v>4386</v>
      </c>
      <c r="D11" s="105" t="s">
        <v>183</v>
      </c>
      <c r="E11" s="56" t="s">
        <v>183</v>
      </c>
      <c r="F11" s="124">
        <v>777456.98</v>
      </c>
      <c r="G11" s="124">
        <v>34454</v>
      </c>
      <c r="H11" s="124">
        <v>119530.85</v>
      </c>
      <c r="K11" s="56">
        <v>1433342.48</v>
      </c>
      <c r="L11" s="56">
        <v>582302.98</v>
      </c>
      <c r="N11" s="125">
        <v>0</v>
      </c>
      <c r="O11" s="125">
        <v>44168.28</v>
      </c>
      <c r="P11" s="125">
        <v>70000</v>
      </c>
      <c r="Q11" s="125">
        <v>8634.07</v>
      </c>
      <c r="T11" s="56">
        <v>341208.24</v>
      </c>
      <c r="U11" s="56">
        <v>2241809.08</v>
      </c>
      <c r="X11" s="98">
        <v>1937873.05</v>
      </c>
      <c r="Z11" s="98">
        <v>1704.71</v>
      </c>
      <c r="AA11" s="98">
        <v>465200</v>
      </c>
      <c r="AC11" s="126">
        <v>1115440</v>
      </c>
      <c r="AF11" s="126">
        <v>673667.94</v>
      </c>
      <c r="AG11" s="126">
        <v>307303.2</v>
      </c>
      <c r="AL11" s="96">
        <f t="shared" si="0"/>
        <v>931441.83</v>
      </c>
      <c r="AM11" s="44">
        <f t="shared" si="1"/>
        <v>122802.35</v>
      </c>
      <c r="AN11" s="32">
        <f t="shared" si="5"/>
        <v>808639.48</v>
      </c>
      <c r="AO11" s="29">
        <f t="shared" si="2"/>
        <v>2404777.7599999998</v>
      </c>
      <c r="AP11" s="47">
        <f t="shared" si="3"/>
        <v>2096411.14</v>
      </c>
      <c r="AQ11" s="32">
        <f t="shared" si="4"/>
        <v>308366.61999999988</v>
      </c>
    </row>
    <row r="12" spans="1:43" x14ac:dyDescent="0.2">
      <c r="A12" s="105" t="s">
        <v>175</v>
      </c>
      <c r="B12" s="105" t="s">
        <v>176</v>
      </c>
      <c r="C12" s="105">
        <v>3088</v>
      </c>
      <c r="D12" s="105" t="s">
        <v>185</v>
      </c>
      <c r="E12" s="56" t="s">
        <v>185</v>
      </c>
      <c r="F12" s="124">
        <v>666959.85</v>
      </c>
      <c r="G12" s="124">
        <v>35700</v>
      </c>
      <c r="H12" s="124">
        <v>87207.24</v>
      </c>
      <c r="K12" s="56">
        <v>789499.35</v>
      </c>
      <c r="L12" s="56">
        <v>799616.8</v>
      </c>
      <c r="N12" s="125">
        <v>460000</v>
      </c>
      <c r="O12" s="125">
        <v>27773.42</v>
      </c>
      <c r="Q12" s="125">
        <v>21.92</v>
      </c>
      <c r="T12" s="56">
        <v>680105.87</v>
      </c>
      <c r="U12" s="56">
        <v>1390481.55</v>
      </c>
      <c r="X12" s="98">
        <v>2411066.77</v>
      </c>
      <c r="Z12" s="98">
        <v>1078.58</v>
      </c>
      <c r="AA12" s="98">
        <v>236020</v>
      </c>
      <c r="AB12" s="98">
        <v>462100</v>
      </c>
      <c r="AC12" s="126">
        <v>998210</v>
      </c>
      <c r="AD12" s="126">
        <v>11656</v>
      </c>
      <c r="AE12" s="126">
        <v>18865</v>
      </c>
      <c r="AF12" s="126">
        <v>2073306.32</v>
      </c>
      <c r="AG12" s="126">
        <v>157476.54999999999</v>
      </c>
      <c r="AL12" s="96">
        <f t="shared" si="0"/>
        <v>789867.09</v>
      </c>
      <c r="AM12" s="44">
        <f t="shared" si="1"/>
        <v>487795.33999999997</v>
      </c>
      <c r="AN12" s="32">
        <f t="shared" si="5"/>
        <v>302071.75</v>
      </c>
      <c r="AO12" s="29">
        <f t="shared" si="2"/>
        <v>3110265.35</v>
      </c>
      <c r="AP12" s="47">
        <f t="shared" si="3"/>
        <v>3259513.87</v>
      </c>
      <c r="AQ12" s="32">
        <f t="shared" si="4"/>
        <v>-149248.52000000002</v>
      </c>
    </row>
    <row r="13" spans="1:43" x14ac:dyDescent="0.2">
      <c r="A13" s="105" t="s">
        <v>175</v>
      </c>
      <c r="B13" s="105" t="s">
        <v>176</v>
      </c>
      <c r="C13" s="105">
        <v>2345</v>
      </c>
      <c r="D13" s="105" t="s">
        <v>187</v>
      </c>
      <c r="E13" s="56" t="s">
        <v>187</v>
      </c>
      <c r="F13" s="124">
        <v>975952.21</v>
      </c>
      <c r="G13" s="124">
        <v>2386.5</v>
      </c>
      <c r="H13" s="124">
        <v>62007.22</v>
      </c>
      <c r="K13" s="56">
        <v>623323.68999999994</v>
      </c>
      <c r="L13" s="56">
        <v>910444.89</v>
      </c>
      <c r="N13" s="125">
        <v>14580</v>
      </c>
      <c r="O13" s="125">
        <v>17850</v>
      </c>
      <c r="P13" s="125">
        <v>383770</v>
      </c>
      <c r="Q13" s="125">
        <v>626</v>
      </c>
      <c r="T13" s="56">
        <v>52704.65</v>
      </c>
      <c r="U13" s="56">
        <v>1997230.39</v>
      </c>
      <c r="X13" s="98">
        <v>1586897.64</v>
      </c>
      <c r="Z13" s="98">
        <v>1154.5999999999999</v>
      </c>
      <c r="AA13" s="98">
        <v>459052</v>
      </c>
      <c r="AB13" s="98">
        <v>4000</v>
      </c>
      <c r="AC13" s="126">
        <v>880006</v>
      </c>
      <c r="AF13" s="126">
        <v>723333.9</v>
      </c>
      <c r="AG13" s="126">
        <v>305893.45</v>
      </c>
      <c r="AL13" s="96">
        <f t="shared" si="0"/>
        <v>1040345.9299999999</v>
      </c>
      <c r="AM13" s="44">
        <f t="shared" si="1"/>
        <v>416826</v>
      </c>
      <c r="AN13" s="32">
        <f t="shared" si="5"/>
        <v>623519.92999999993</v>
      </c>
      <c r="AO13" s="29">
        <f t="shared" si="2"/>
        <v>2051104.24</v>
      </c>
      <c r="AP13" s="47">
        <f t="shared" si="3"/>
        <v>1909233.3499999999</v>
      </c>
      <c r="AQ13" s="32">
        <f t="shared" si="4"/>
        <v>141870.89000000013</v>
      </c>
    </row>
    <row r="14" spans="1:43" s="43" customFormat="1" x14ac:dyDescent="0.2">
      <c r="A14" s="105" t="s">
        <v>175</v>
      </c>
      <c r="B14" s="105" t="s">
        <v>176</v>
      </c>
      <c r="C14" s="105">
        <v>6935</v>
      </c>
      <c r="D14" s="105" t="s">
        <v>189</v>
      </c>
      <c r="E14" s="56" t="s">
        <v>189</v>
      </c>
      <c r="F14" s="124">
        <v>841081.7</v>
      </c>
      <c r="G14" s="124">
        <v>0</v>
      </c>
      <c r="H14" s="124">
        <v>82271.820000000007</v>
      </c>
      <c r="I14" s="124"/>
      <c r="J14" s="56"/>
      <c r="K14" s="56">
        <v>903066.82</v>
      </c>
      <c r="L14" s="56">
        <v>394801.29</v>
      </c>
      <c r="M14" s="56"/>
      <c r="N14" s="125">
        <v>0</v>
      </c>
      <c r="O14" s="125">
        <v>115470</v>
      </c>
      <c r="P14" s="125">
        <v>420499</v>
      </c>
      <c r="Q14" s="125">
        <v>65.42</v>
      </c>
      <c r="R14" s="56">
        <v>38750</v>
      </c>
      <c r="S14" s="56"/>
      <c r="T14" s="56">
        <v>41356.71</v>
      </c>
      <c r="U14" s="56">
        <v>2502473.91</v>
      </c>
      <c r="V14" s="98"/>
      <c r="W14" s="98"/>
      <c r="X14" s="98">
        <v>2554307.4300000002</v>
      </c>
      <c r="Y14" s="98"/>
      <c r="Z14" s="98">
        <v>1855.45</v>
      </c>
      <c r="AA14" s="98">
        <v>665965.5</v>
      </c>
      <c r="AB14" s="98">
        <v>3000</v>
      </c>
      <c r="AC14" s="126">
        <v>1292123.5</v>
      </c>
      <c r="AD14" s="126"/>
      <c r="AE14" s="126"/>
      <c r="AF14" s="126">
        <v>1474055.97</v>
      </c>
      <c r="AG14" s="126">
        <v>196270.64</v>
      </c>
      <c r="AH14" s="126"/>
      <c r="AI14" s="126"/>
      <c r="AJ14" s="126"/>
      <c r="AK14" s="126"/>
      <c r="AL14" s="96">
        <f t="shared" si="0"/>
        <v>923353.52</v>
      </c>
      <c r="AM14" s="44">
        <f t="shared" si="1"/>
        <v>536034.42000000004</v>
      </c>
      <c r="AN14" s="32">
        <f t="shared" si="5"/>
        <v>387319.1</v>
      </c>
      <c r="AO14" s="29">
        <f t="shared" si="2"/>
        <v>3225128.3800000004</v>
      </c>
      <c r="AP14" s="47">
        <f t="shared" si="3"/>
        <v>2962450.11</v>
      </c>
      <c r="AQ14" s="32">
        <f t="shared" si="4"/>
        <v>262678.27000000048</v>
      </c>
    </row>
    <row r="15" spans="1:43" x14ac:dyDescent="0.2">
      <c r="A15" s="105" t="s">
        <v>175</v>
      </c>
      <c r="B15" s="105" t="s">
        <v>176</v>
      </c>
      <c r="C15" s="105">
        <v>5524</v>
      </c>
      <c r="D15" s="105" t="s">
        <v>191</v>
      </c>
      <c r="E15" s="56" t="s">
        <v>191</v>
      </c>
      <c r="F15" s="124">
        <v>650034.13</v>
      </c>
      <c r="G15" s="124">
        <v>857049</v>
      </c>
      <c r="H15" s="124">
        <v>145261.9</v>
      </c>
      <c r="K15" s="56">
        <v>619946.69999999995</v>
      </c>
      <c r="L15" s="56">
        <v>594288.07999999996</v>
      </c>
      <c r="N15" s="125">
        <v>0</v>
      </c>
      <c r="O15" s="125">
        <v>778727.3</v>
      </c>
      <c r="P15" s="125">
        <v>218100.3</v>
      </c>
      <c r="Q15" s="125">
        <v>37161.94</v>
      </c>
      <c r="T15" s="56">
        <v>-617652.47</v>
      </c>
      <c r="U15" s="56">
        <v>2525004.41</v>
      </c>
      <c r="X15" s="98">
        <v>1743475.34</v>
      </c>
      <c r="Z15" s="98">
        <v>913.74</v>
      </c>
      <c r="AA15" s="98">
        <v>820163.3</v>
      </c>
      <c r="AB15" s="98">
        <v>12000</v>
      </c>
      <c r="AC15" s="126">
        <v>1151340.3</v>
      </c>
      <c r="AF15" s="126">
        <v>1142770.55</v>
      </c>
      <c r="AG15" s="126">
        <v>310042.2</v>
      </c>
      <c r="AL15" s="96">
        <f t="shared" si="0"/>
        <v>1652345.0299999998</v>
      </c>
      <c r="AM15" s="44">
        <f t="shared" si="1"/>
        <v>1033989.54</v>
      </c>
      <c r="AN15" s="32">
        <f t="shared" si="5"/>
        <v>618355.48999999976</v>
      </c>
      <c r="AO15" s="29">
        <f t="shared" si="2"/>
        <v>2576552.38</v>
      </c>
      <c r="AP15" s="47">
        <f t="shared" si="3"/>
        <v>2604153.0500000003</v>
      </c>
      <c r="AQ15" s="32">
        <f t="shared" si="4"/>
        <v>-27600.670000000391</v>
      </c>
    </row>
    <row r="16" spans="1:43" x14ac:dyDescent="0.2">
      <c r="A16" s="105" t="s">
        <v>175</v>
      </c>
      <c r="B16" s="105" t="s">
        <v>176</v>
      </c>
      <c r="C16" s="105">
        <v>5657</v>
      </c>
      <c r="D16" s="105" t="s">
        <v>193</v>
      </c>
      <c r="E16" s="56" t="s">
        <v>193</v>
      </c>
      <c r="F16" s="124">
        <v>449367.85</v>
      </c>
      <c r="G16" s="124">
        <v>175762</v>
      </c>
      <c r="H16" s="124">
        <v>106765.05</v>
      </c>
      <c r="K16" s="56">
        <v>502020.92</v>
      </c>
      <c r="L16" s="56">
        <v>813104.01</v>
      </c>
      <c r="O16" s="125">
        <v>14300</v>
      </c>
      <c r="T16" s="56">
        <v>-2843775.73</v>
      </c>
      <c r="U16" s="56">
        <v>4613167.97</v>
      </c>
      <c r="X16" s="98">
        <v>1905234.26</v>
      </c>
      <c r="Z16" s="98">
        <v>807.66</v>
      </c>
      <c r="AA16" s="98">
        <v>502456</v>
      </c>
      <c r="AB16" s="98">
        <v>12000</v>
      </c>
      <c r="AC16" s="126">
        <v>684866</v>
      </c>
      <c r="AF16" s="126">
        <v>1268261.01</v>
      </c>
      <c r="AG16" s="126">
        <v>141098.32</v>
      </c>
      <c r="AL16" s="96">
        <f t="shared" si="0"/>
        <v>731894.9</v>
      </c>
      <c r="AM16" s="44">
        <f t="shared" si="1"/>
        <v>14300</v>
      </c>
      <c r="AN16" s="32">
        <f t="shared" si="5"/>
        <v>717594.9</v>
      </c>
      <c r="AO16" s="29">
        <f t="shared" si="2"/>
        <v>2420497.92</v>
      </c>
      <c r="AP16" s="47">
        <f t="shared" si="3"/>
        <v>2094225.33</v>
      </c>
      <c r="AQ16" s="32">
        <f t="shared" si="4"/>
        <v>326272.58999999985</v>
      </c>
    </row>
    <row r="17" spans="1:43" x14ac:dyDescent="0.2">
      <c r="A17" s="105" t="s">
        <v>175</v>
      </c>
      <c r="B17" s="105" t="s">
        <v>176</v>
      </c>
      <c r="C17" s="105">
        <v>4057</v>
      </c>
      <c r="D17" s="105" t="s">
        <v>195</v>
      </c>
      <c r="E17" s="56" t="s">
        <v>195</v>
      </c>
      <c r="F17" s="124">
        <v>944240.53</v>
      </c>
      <c r="G17" s="124">
        <v>19504</v>
      </c>
      <c r="H17" s="124">
        <v>108279.13</v>
      </c>
      <c r="K17" s="56">
        <v>1889184.84</v>
      </c>
      <c r="L17" s="56">
        <v>539501.06999999995</v>
      </c>
      <c r="N17" s="125">
        <v>0</v>
      </c>
      <c r="O17" s="125">
        <v>23847.17</v>
      </c>
      <c r="P17" s="125">
        <v>6800</v>
      </c>
      <c r="S17" s="56">
        <v>-1001238.62</v>
      </c>
      <c r="T17" s="56">
        <v>378861.02</v>
      </c>
      <c r="U17" s="56">
        <v>2841083.43</v>
      </c>
      <c r="X17" s="98">
        <v>2687974.67</v>
      </c>
      <c r="Z17" s="98">
        <v>801.56</v>
      </c>
      <c r="AA17" s="98">
        <v>450080</v>
      </c>
      <c r="AC17" s="126">
        <v>1109526</v>
      </c>
      <c r="AF17" s="126">
        <v>633812.29</v>
      </c>
      <c r="AG17" s="126">
        <v>105235.28</v>
      </c>
      <c r="AL17" s="96">
        <f t="shared" si="0"/>
        <v>1072023.6600000001</v>
      </c>
      <c r="AM17" s="44">
        <f t="shared" si="1"/>
        <v>30647.17</v>
      </c>
      <c r="AN17" s="32">
        <f t="shared" si="5"/>
        <v>1041376.4900000001</v>
      </c>
      <c r="AO17" s="29">
        <f t="shared" si="2"/>
        <v>3138856.23</v>
      </c>
      <c r="AP17" s="47">
        <f t="shared" si="3"/>
        <v>1848573.57</v>
      </c>
      <c r="AQ17" s="32">
        <f t="shared" si="4"/>
        <v>1290282.6599999999</v>
      </c>
    </row>
    <row r="18" spans="1:43" x14ac:dyDescent="0.2">
      <c r="A18" s="105" t="s">
        <v>175</v>
      </c>
      <c r="B18" s="105" t="s">
        <v>176</v>
      </c>
      <c r="C18" s="105">
        <v>2737</v>
      </c>
      <c r="D18" s="105" t="s">
        <v>197</v>
      </c>
      <c r="E18" s="56" t="s">
        <v>197</v>
      </c>
      <c r="F18" s="124">
        <v>545275.35</v>
      </c>
      <c r="G18" s="124">
        <v>20240</v>
      </c>
      <c r="H18" s="124">
        <v>53176.42</v>
      </c>
      <c r="K18" s="56">
        <v>2871489.3</v>
      </c>
      <c r="L18" s="56">
        <v>279537.28999999998</v>
      </c>
      <c r="N18" s="125">
        <v>0</v>
      </c>
      <c r="O18" s="125">
        <v>10450</v>
      </c>
      <c r="P18" s="125">
        <v>81960</v>
      </c>
      <c r="T18" s="56">
        <v>3051136.9</v>
      </c>
      <c r="U18" s="56">
        <v>675062.61</v>
      </c>
      <c r="X18" s="98">
        <v>1349074.04</v>
      </c>
      <c r="Z18" s="98">
        <v>729.53</v>
      </c>
      <c r="AA18" s="98">
        <v>492470.1</v>
      </c>
      <c r="AB18" s="98">
        <v>24000</v>
      </c>
      <c r="AC18" s="126">
        <v>829489.1</v>
      </c>
      <c r="AD18" s="126">
        <v>2032</v>
      </c>
      <c r="AE18" s="126">
        <v>8513</v>
      </c>
      <c r="AF18" s="126">
        <v>850369.84</v>
      </c>
      <c r="AG18" s="126">
        <v>209721.88</v>
      </c>
      <c r="AL18" s="96">
        <f t="shared" si="0"/>
        <v>618691.77</v>
      </c>
      <c r="AM18" s="44">
        <f t="shared" si="1"/>
        <v>92410</v>
      </c>
      <c r="AN18" s="32">
        <f t="shared" si="5"/>
        <v>526281.77</v>
      </c>
      <c r="AO18" s="29">
        <f t="shared" si="2"/>
        <v>1866273.67</v>
      </c>
      <c r="AP18" s="47">
        <f t="shared" si="3"/>
        <v>1900125.8199999998</v>
      </c>
      <c r="AQ18" s="32">
        <f t="shared" si="4"/>
        <v>-33852.149999999907</v>
      </c>
    </row>
    <row r="19" spans="1:43" x14ac:dyDescent="0.2">
      <c r="A19" s="105" t="s">
        <v>175</v>
      </c>
      <c r="B19" s="105" t="s">
        <v>176</v>
      </c>
      <c r="C19" s="105">
        <v>4167</v>
      </c>
      <c r="D19" s="105" t="s">
        <v>199</v>
      </c>
      <c r="E19" s="56" t="s">
        <v>199</v>
      </c>
      <c r="F19" s="124">
        <v>662421.31000000006</v>
      </c>
      <c r="G19" s="124">
        <v>0</v>
      </c>
      <c r="H19" s="124">
        <v>583474.06000000006</v>
      </c>
      <c r="K19" s="56">
        <v>465008.5</v>
      </c>
      <c r="L19" s="56">
        <v>422544.43</v>
      </c>
      <c r="O19" s="125">
        <v>2715</v>
      </c>
      <c r="P19" s="125">
        <v>258600</v>
      </c>
      <c r="Q19" s="125">
        <v>9312.7900000000009</v>
      </c>
      <c r="U19" s="56">
        <v>1767990.24</v>
      </c>
      <c r="X19" s="98">
        <v>2040151.69</v>
      </c>
      <c r="AA19" s="98">
        <v>586960</v>
      </c>
      <c r="AC19" s="126">
        <v>968761</v>
      </c>
      <c r="AF19" s="126">
        <v>526164.82999999996</v>
      </c>
      <c r="AG19" s="126">
        <v>77371.13</v>
      </c>
      <c r="AK19" s="126">
        <v>303600</v>
      </c>
      <c r="AL19" s="96">
        <f t="shared" si="0"/>
        <v>1245895.3700000001</v>
      </c>
      <c r="AM19" s="44">
        <f t="shared" si="1"/>
        <v>270627.78999999998</v>
      </c>
      <c r="AN19" s="32">
        <f t="shared" si="5"/>
        <v>975267.58000000007</v>
      </c>
      <c r="AO19" s="29">
        <f t="shared" si="2"/>
        <v>2627111.69</v>
      </c>
      <c r="AP19" s="47">
        <f t="shared" si="3"/>
        <v>1875896.96</v>
      </c>
      <c r="AQ19" s="32">
        <f t="shared" si="4"/>
        <v>751214.73</v>
      </c>
    </row>
    <row r="20" spans="1:43" x14ac:dyDescent="0.2">
      <c r="A20" s="105" t="s">
        <v>175</v>
      </c>
      <c r="B20" s="105" t="s">
        <v>176</v>
      </c>
      <c r="C20" s="105">
        <v>7036</v>
      </c>
      <c r="D20" s="105" t="s">
        <v>201</v>
      </c>
      <c r="E20" s="56" t="s">
        <v>201</v>
      </c>
      <c r="F20" s="124">
        <v>814461.93</v>
      </c>
      <c r="G20" s="124">
        <v>0</v>
      </c>
      <c r="H20" s="124">
        <v>15857.03</v>
      </c>
      <c r="K20" s="56">
        <v>3438058.15</v>
      </c>
      <c r="L20" s="56">
        <v>843096.68</v>
      </c>
      <c r="N20" s="125">
        <v>0</v>
      </c>
      <c r="O20" s="125">
        <v>11362.6</v>
      </c>
      <c r="P20" s="125">
        <v>144280</v>
      </c>
      <c r="Q20" s="125">
        <v>7938.58</v>
      </c>
      <c r="T20" s="56">
        <v>3188728.74</v>
      </c>
      <c r="U20" s="56">
        <v>938360.62</v>
      </c>
      <c r="X20" s="98">
        <v>2276035.19</v>
      </c>
      <c r="Z20" s="98">
        <v>1164.56</v>
      </c>
      <c r="AA20" s="98">
        <v>1418006.8</v>
      </c>
      <c r="AC20" s="126">
        <v>1931046.8</v>
      </c>
      <c r="AF20" s="126">
        <v>1057021.33</v>
      </c>
      <c r="AG20" s="126">
        <v>323132.58</v>
      </c>
      <c r="AL20" s="96">
        <f t="shared" si="0"/>
        <v>830318.96000000008</v>
      </c>
      <c r="AM20" s="44">
        <f t="shared" si="1"/>
        <v>163581.18</v>
      </c>
      <c r="AN20" s="32">
        <f t="shared" si="5"/>
        <v>666737.78</v>
      </c>
      <c r="AO20" s="29">
        <f t="shared" si="2"/>
        <v>3695206.55</v>
      </c>
      <c r="AP20" s="47">
        <f t="shared" si="3"/>
        <v>3311200.71</v>
      </c>
      <c r="AQ20" s="32">
        <f t="shared" si="4"/>
        <v>384005.83999999985</v>
      </c>
    </row>
    <row r="21" spans="1:43" x14ac:dyDescent="0.2">
      <c r="A21" s="105" t="s">
        <v>175</v>
      </c>
      <c r="B21" s="105" t="s">
        <v>176</v>
      </c>
      <c r="C21" s="105">
        <v>4248</v>
      </c>
      <c r="D21" s="105" t="s">
        <v>203</v>
      </c>
      <c r="E21" s="56" t="s">
        <v>203</v>
      </c>
      <c r="F21" s="124">
        <v>589601.44999999995</v>
      </c>
      <c r="G21" s="124">
        <v>22743</v>
      </c>
      <c r="H21" s="124">
        <v>395086.95</v>
      </c>
      <c r="K21" s="56">
        <v>351508.03</v>
      </c>
      <c r="L21" s="56">
        <v>707981.6</v>
      </c>
      <c r="O21" s="125">
        <v>16260</v>
      </c>
      <c r="P21" s="125">
        <v>154541.44</v>
      </c>
      <c r="Q21" s="125">
        <v>145.99</v>
      </c>
      <c r="T21" s="56">
        <v>720480.7</v>
      </c>
      <c r="U21" s="56">
        <v>909939.73</v>
      </c>
      <c r="X21" s="98">
        <v>1500597.6</v>
      </c>
      <c r="Z21" s="98">
        <v>814.71</v>
      </c>
      <c r="AA21" s="98">
        <v>743290</v>
      </c>
      <c r="AC21" s="126">
        <v>1222810</v>
      </c>
      <c r="AF21" s="126">
        <v>488179.94</v>
      </c>
      <c r="AG21" s="126">
        <v>211551.2</v>
      </c>
      <c r="AL21" s="96">
        <f t="shared" si="0"/>
        <v>1007431.3999999999</v>
      </c>
      <c r="AM21" s="44">
        <f t="shared" si="1"/>
        <v>170947.43</v>
      </c>
      <c r="AN21" s="32">
        <f t="shared" si="5"/>
        <v>836483.97</v>
      </c>
      <c r="AO21" s="29">
        <f t="shared" si="2"/>
        <v>2244702.31</v>
      </c>
      <c r="AP21" s="47">
        <f t="shared" si="3"/>
        <v>1922541.14</v>
      </c>
      <c r="AQ21" s="32">
        <f t="shared" si="4"/>
        <v>322161.17000000016</v>
      </c>
    </row>
    <row r="22" spans="1:43" x14ac:dyDescent="0.2">
      <c r="A22" s="105" t="s">
        <v>175</v>
      </c>
      <c r="B22" s="105" t="s">
        <v>176</v>
      </c>
      <c r="C22" s="105">
        <v>4016</v>
      </c>
      <c r="D22" s="105" t="s">
        <v>205</v>
      </c>
      <c r="E22" s="56" t="s">
        <v>205</v>
      </c>
      <c r="F22" s="124">
        <v>1318679.21</v>
      </c>
      <c r="G22" s="124">
        <v>0</v>
      </c>
      <c r="H22" s="124">
        <v>77582.03</v>
      </c>
      <c r="K22" s="56">
        <v>746614.96</v>
      </c>
      <c r="L22" s="56">
        <v>482966.01</v>
      </c>
      <c r="N22" s="125">
        <v>26860</v>
      </c>
      <c r="O22" s="125">
        <v>18836.41</v>
      </c>
      <c r="P22" s="125">
        <v>96000</v>
      </c>
      <c r="Q22" s="125">
        <v>5186.87</v>
      </c>
      <c r="T22" s="56">
        <v>-426247.28</v>
      </c>
      <c r="U22" s="56">
        <v>1741975.93</v>
      </c>
      <c r="X22" s="98">
        <v>1984256.55</v>
      </c>
      <c r="Z22" s="98">
        <v>1997.91</v>
      </c>
      <c r="AA22" s="98">
        <v>277520</v>
      </c>
      <c r="AC22" s="126">
        <v>671560</v>
      </c>
      <c r="AF22" s="126">
        <v>812682.77</v>
      </c>
      <c r="AG22" s="126">
        <v>670533.07999999996</v>
      </c>
      <c r="AL22" s="96">
        <f t="shared" si="0"/>
        <v>1396261.24</v>
      </c>
      <c r="AM22" s="44">
        <f t="shared" si="1"/>
        <v>146883.28</v>
      </c>
      <c r="AN22" s="32">
        <f t="shared" si="5"/>
        <v>1249377.96</v>
      </c>
      <c r="AO22" s="29">
        <f t="shared" si="2"/>
        <v>2263774.46</v>
      </c>
      <c r="AP22" s="47">
        <f t="shared" si="3"/>
        <v>2154775.85</v>
      </c>
      <c r="AQ22" s="32">
        <f t="shared" si="4"/>
        <v>108998.60999999987</v>
      </c>
    </row>
    <row r="23" spans="1:43" x14ac:dyDescent="0.2">
      <c r="A23" s="105" t="s">
        <v>175</v>
      </c>
      <c r="B23" s="105" t="s">
        <v>176</v>
      </c>
      <c r="C23" s="105">
        <v>1202</v>
      </c>
      <c r="D23" s="105" t="s">
        <v>207</v>
      </c>
      <c r="E23" s="56" t="s">
        <v>207</v>
      </c>
      <c r="F23" s="124">
        <v>387428.61</v>
      </c>
      <c r="G23" s="124">
        <v>0</v>
      </c>
      <c r="H23" s="124">
        <v>120596.4</v>
      </c>
      <c r="K23" s="56">
        <v>2104228.83</v>
      </c>
      <c r="L23" s="56">
        <v>605540.02</v>
      </c>
      <c r="N23" s="125">
        <v>22703</v>
      </c>
      <c r="O23" s="125">
        <v>20404.169999999998</v>
      </c>
      <c r="P23" s="125">
        <v>146300</v>
      </c>
      <c r="Q23" s="125">
        <v>969.18</v>
      </c>
      <c r="T23" s="56">
        <v>-20230</v>
      </c>
      <c r="U23" s="56">
        <v>2083742</v>
      </c>
      <c r="X23" s="98">
        <v>1498568.18</v>
      </c>
      <c r="Z23" s="98">
        <v>977.72</v>
      </c>
      <c r="AA23" s="98">
        <v>265160</v>
      </c>
      <c r="AB23" s="98">
        <v>12000</v>
      </c>
      <c r="AC23" s="126">
        <v>664360</v>
      </c>
      <c r="AF23" s="126">
        <v>760745.91</v>
      </c>
      <c r="AG23" s="126">
        <v>162420.84</v>
      </c>
      <c r="AL23" s="96">
        <f t="shared" si="0"/>
        <v>508025.01</v>
      </c>
      <c r="AM23" s="44">
        <f t="shared" si="1"/>
        <v>190376.34999999998</v>
      </c>
      <c r="AN23" s="32">
        <f>AL23-AM23</f>
        <v>317648.66000000003</v>
      </c>
      <c r="AO23" s="29">
        <f t="shared" si="2"/>
        <v>1776705.9</v>
      </c>
      <c r="AP23" s="47">
        <f t="shared" si="3"/>
        <v>1587526.7500000002</v>
      </c>
      <c r="AQ23" s="32">
        <f t="shared" si="4"/>
        <v>189179.14999999967</v>
      </c>
    </row>
    <row r="24" spans="1:43" x14ac:dyDescent="0.2">
      <c r="A24" s="105" t="s">
        <v>179</v>
      </c>
      <c r="B24" s="105" t="s">
        <v>209</v>
      </c>
      <c r="C24" s="105">
        <v>6244</v>
      </c>
      <c r="D24" s="105" t="s">
        <v>212</v>
      </c>
      <c r="E24" s="56" t="s">
        <v>212</v>
      </c>
      <c r="F24" s="124">
        <v>869583.86</v>
      </c>
      <c r="G24" s="124">
        <v>47000</v>
      </c>
      <c r="H24" s="124">
        <v>23326.28</v>
      </c>
      <c r="K24" s="56">
        <v>38725.360000000001</v>
      </c>
      <c r="L24" s="56">
        <v>294195.71000000002</v>
      </c>
      <c r="P24" s="125">
        <v>97600</v>
      </c>
      <c r="Q24" s="125">
        <v>2643691</v>
      </c>
      <c r="S24" s="56">
        <v>-3180170.74</v>
      </c>
      <c r="T24" s="56">
        <v>654578</v>
      </c>
      <c r="U24" s="56">
        <v>3255627.81</v>
      </c>
      <c r="X24" s="98">
        <v>2840732.29</v>
      </c>
      <c r="Z24" s="98">
        <v>1808.97</v>
      </c>
      <c r="AA24" s="98">
        <v>925336</v>
      </c>
      <c r="AB24" s="98">
        <v>12000</v>
      </c>
      <c r="AC24" s="126">
        <v>1732456</v>
      </c>
      <c r="AD24" s="126">
        <v>21340</v>
      </c>
      <c r="AF24" s="126">
        <v>1559175.7</v>
      </c>
      <c r="AG24" s="126">
        <v>244417.11</v>
      </c>
      <c r="AL24" s="96">
        <f t="shared" si="0"/>
        <v>939910.14</v>
      </c>
      <c r="AM24" s="44">
        <f t="shared" si="1"/>
        <v>2741291</v>
      </c>
      <c r="AN24" s="32">
        <f t="shared" ref="AN24:AN70" si="6">AL24-AM24</f>
        <v>-1801380.8599999999</v>
      </c>
      <c r="AO24" s="29">
        <f t="shared" si="2"/>
        <v>3779877.2600000002</v>
      </c>
      <c r="AP24" s="47">
        <f t="shared" si="3"/>
        <v>3557388.81</v>
      </c>
      <c r="AQ24" s="32">
        <f t="shared" si="4"/>
        <v>222488.45000000019</v>
      </c>
    </row>
    <row r="25" spans="1:43" x14ac:dyDescent="0.2">
      <c r="A25" s="105" t="s">
        <v>179</v>
      </c>
      <c r="B25" s="105" t="s">
        <v>209</v>
      </c>
      <c r="C25" s="105">
        <v>4760</v>
      </c>
      <c r="D25" s="105" t="s">
        <v>213</v>
      </c>
      <c r="E25" s="56" t="s">
        <v>213</v>
      </c>
      <c r="F25" s="124">
        <v>453747.97</v>
      </c>
      <c r="G25" s="124">
        <v>19100</v>
      </c>
      <c r="H25" s="124">
        <v>1773.05</v>
      </c>
      <c r="K25" s="56">
        <v>1286608.05</v>
      </c>
      <c r="L25" s="56">
        <v>345323.02</v>
      </c>
      <c r="S25" s="56">
        <v>45274.04</v>
      </c>
      <c r="U25" s="56">
        <v>1812784.26</v>
      </c>
      <c r="X25" s="98">
        <v>1114639.69</v>
      </c>
      <c r="Z25" s="98">
        <v>538.51</v>
      </c>
      <c r="AA25" s="98">
        <v>1085448</v>
      </c>
      <c r="AB25" s="98">
        <v>74500</v>
      </c>
      <c r="AC25" s="126">
        <v>1307878</v>
      </c>
      <c r="AE25" s="126">
        <v>3920</v>
      </c>
      <c r="AF25" s="126">
        <v>535407.92000000004</v>
      </c>
      <c r="AG25" s="126">
        <v>157398.41</v>
      </c>
      <c r="AL25" s="96">
        <f t="shared" si="0"/>
        <v>474621.01999999996</v>
      </c>
      <c r="AM25" s="44">
        <f t="shared" si="1"/>
        <v>0</v>
      </c>
      <c r="AN25" s="32">
        <f t="shared" si="6"/>
        <v>474621.01999999996</v>
      </c>
      <c r="AO25" s="29">
        <f t="shared" si="2"/>
        <v>2275126.2000000002</v>
      </c>
      <c r="AP25" s="47">
        <f t="shared" si="3"/>
        <v>2004604.3299999998</v>
      </c>
      <c r="AQ25" s="32">
        <f t="shared" si="4"/>
        <v>270521.87000000034</v>
      </c>
    </row>
    <row r="26" spans="1:43" x14ac:dyDescent="0.2">
      <c r="A26" s="105" t="s">
        <v>179</v>
      </c>
      <c r="B26" s="105" t="s">
        <v>209</v>
      </c>
      <c r="C26" s="105">
        <v>3665</v>
      </c>
      <c r="D26" s="105" t="s">
        <v>214</v>
      </c>
      <c r="E26" s="56" t="s">
        <v>214</v>
      </c>
      <c r="F26" s="124">
        <v>348243.88</v>
      </c>
      <c r="G26" s="124">
        <v>246488</v>
      </c>
      <c r="H26" s="124">
        <v>37553.800000000003</v>
      </c>
      <c r="K26" s="56">
        <v>58894.76</v>
      </c>
      <c r="L26" s="56">
        <v>-30905.55</v>
      </c>
      <c r="N26" s="125">
        <v>-3000</v>
      </c>
      <c r="O26" s="125">
        <v>48695</v>
      </c>
      <c r="S26" s="56">
        <v>-304977.48</v>
      </c>
      <c r="T26" s="56">
        <v>31.69</v>
      </c>
      <c r="U26" s="56">
        <v>1839928.23</v>
      </c>
      <c r="X26" s="98">
        <v>1471881.27</v>
      </c>
      <c r="Z26" s="98">
        <v>142.28</v>
      </c>
      <c r="AA26" s="98">
        <v>444803.1</v>
      </c>
      <c r="AB26" s="98">
        <v>28000</v>
      </c>
      <c r="AC26" s="126">
        <v>925925.1</v>
      </c>
      <c r="AE26" s="126">
        <v>2600</v>
      </c>
      <c r="AF26" s="126">
        <v>547893.66</v>
      </c>
      <c r="AG26" s="126">
        <v>182882.35</v>
      </c>
      <c r="AL26" s="96">
        <f t="shared" si="0"/>
        <v>632285.68000000005</v>
      </c>
      <c r="AM26" s="44">
        <f t="shared" si="1"/>
        <v>45695</v>
      </c>
      <c r="AN26" s="32">
        <f t="shared" si="6"/>
        <v>586590.68000000005</v>
      </c>
      <c r="AO26" s="29">
        <f t="shared" si="2"/>
        <v>1944826.65</v>
      </c>
      <c r="AP26" s="47">
        <f t="shared" si="3"/>
        <v>1659301.11</v>
      </c>
      <c r="AQ26" s="32">
        <f t="shared" si="4"/>
        <v>285525.5399999998</v>
      </c>
    </row>
    <row r="27" spans="1:43" x14ac:dyDescent="0.2">
      <c r="A27" s="105" t="s">
        <v>179</v>
      </c>
      <c r="B27" s="105" t="s">
        <v>209</v>
      </c>
      <c r="C27" s="105">
        <v>4355</v>
      </c>
      <c r="D27" s="105" t="s">
        <v>215</v>
      </c>
      <c r="E27" s="56" t="s">
        <v>215</v>
      </c>
      <c r="F27" s="124">
        <v>796179.95</v>
      </c>
      <c r="G27" s="124">
        <v>218421</v>
      </c>
      <c r="H27" s="124">
        <v>2196.14</v>
      </c>
      <c r="K27" s="56">
        <v>2419071.7999999998</v>
      </c>
      <c r="L27" s="56">
        <v>719897.4</v>
      </c>
      <c r="O27" s="125">
        <v>98100</v>
      </c>
      <c r="T27" s="56">
        <v>658351.73</v>
      </c>
      <c r="U27" s="56">
        <v>3263098.4</v>
      </c>
      <c r="X27" s="98">
        <v>1293711.07</v>
      </c>
      <c r="Z27" s="98">
        <v>1005.61</v>
      </c>
      <c r="AA27" s="98">
        <v>960080</v>
      </c>
      <c r="AB27" s="98">
        <v>32700</v>
      </c>
      <c r="AC27" s="126">
        <v>1397020</v>
      </c>
      <c r="AF27" s="126">
        <v>552671.39</v>
      </c>
      <c r="AG27" s="126">
        <v>181931.13</v>
      </c>
      <c r="AL27" s="96">
        <f t="shared" si="0"/>
        <v>1016797.09</v>
      </c>
      <c r="AM27" s="44">
        <f t="shared" si="1"/>
        <v>98100</v>
      </c>
      <c r="AN27" s="32">
        <f t="shared" si="6"/>
        <v>918697.09</v>
      </c>
      <c r="AO27" s="29">
        <f t="shared" si="2"/>
        <v>2287496.6800000002</v>
      </c>
      <c r="AP27" s="47">
        <f t="shared" si="3"/>
        <v>2131622.52</v>
      </c>
      <c r="AQ27" s="32">
        <f t="shared" si="4"/>
        <v>155874.16000000015</v>
      </c>
    </row>
    <row r="28" spans="1:43" x14ac:dyDescent="0.2">
      <c r="A28" s="105" t="s">
        <v>179</v>
      </c>
      <c r="B28" s="105" t="s">
        <v>209</v>
      </c>
      <c r="C28" s="105">
        <v>2703</v>
      </c>
      <c r="D28" s="105" t="s">
        <v>216</v>
      </c>
      <c r="E28" s="56" t="s">
        <v>216</v>
      </c>
      <c r="F28" s="124">
        <v>77379532.700000003</v>
      </c>
      <c r="G28" s="124">
        <v>41037111.030000001</v>
      </c>
      <c r="H28" s="124">
        <v>8095664.79</v>
      </c>
      <c r="I28" s="124">
        <v>7167300</v>
      </c>
      <c r="J28" s="56">
        <v>1200000</v>
      </c>
      <c r="K28" s="56">
        <v>101660776.06999999</v>
      </c>
      <c r="L28" s="56">
        <v>18815875.539999999</v>
      </c>
      <c r="M28" s="56">
        <v>1435409.93</v>
      </c>
      <c r="N28" s="125">
        <v>25972257.5</v>
      </c>
      <c r="O28" s="125">
        <v>11381746.23</v>
      </c>
      <c r="P28" s="125">
        <v>5689865.1900000004</v>
      </c>
      <c r="Q28" s="125">
        <v>8533117.3699999992</v>
      </c>
      <c r="R28" s="56">
        <v>9500</v>
      </c>
      <c r="T28" s="56">
        <v>157816345.25</v>
      </c>
      <c r="U28" s="56">
        <v>28980773.84</v>
      </c>
      <c r="V28" s="98">
        <v>172307.19</v>
      </c>
      <c r="X28" s="98">
        <v>71761971.370000005</v>
      </c>
      <c r="Y28" s="98">
        <v>175301</v>
      </c>
      <c r="Z28" s="98">
        <v>20011.84</v>
      </c>
      <c r="AA28" s="98">
        <v>16866001.609999999</v>
      </c>
      <c r="AB28" s="98">
        <v>723418</v>
      </c>
      <c r="AC28" s="126">
        <v>24310082.41</v>
      </c>
      <c r="AD28" s="126">
        <v>31000</v>
      </c>
      <c r="AF28" s="126">
        <v>29246254.359999999</v>
      </c>
      <c r="AG28" s="126">
        <v>6924677.9400000004</v>
      </c>
      <c r="AI28" s="126">
        <v>6053550.2000000002</v>
      </c>
      <c r="AK28" s="126">
        <v>40000</v>
      </c>
      <c r="AL28" s="96">
        <f t="shared" si="0"/>
        <v>133679608.52000001</v>
      </c>
      <c r="AM28" s="44">
        <f t="shared" si="1"/>
        <v>51576986.289999999</v>
      </c>
      <c r="AN28" s="32">
        <f t="shared" si="6"/>
        <v>82102622.230000019</v>
      </c>
      <c r="AO28" s="29">
        <f t="shared" si="2"/>
        <v>89719011.010000005</v>
      </c>
      <c r="AP28" s="47">
        <f t="shared" si="3"/>
        <v>66605564.909999996</v>
      </c>
      <c r="AQ28" s="32">
        <f t="shared" si="4"/>
        <v>23113446.100000009</v>
      </c>
    </row>
    <row r="29" spans="1:43" x14ac:dyDescent="0.2">
      <c r="A29" s="105" t="s">
        <v>179</v>
      </c>
      <c r="B29" s="105" t="s">
        <v>209</v>
      </c>
      <c r="C29" s="105">
        <v>3283</v>
      </c>
      <c r="D29" s="105" t="s">
        <v>217</v>
      </c>
      <c r="E29" s="56" t="s">
        <v>217</v>
      </c>
      <c r="F29" s="124">
        <v>378481.57</v>
      </c>
      <c r="G29" s="124">
        <v>0</v>
      </c>
      <c r="H29" s="124">
        <v>7231.57</v>
      </c>
      <c r="K29" s="56">
        <v>1376330.64</v>
      </c>
      <c r="L29" s="56">
        <v>710136.71</v>
      </c>
      <c r="O29" s="125">
        <v>0</v>
      </c>
      <c r="P29" s="125">
        <v>1701981</v>
      </c>
      <c r="Q29" s="125">
        <v>922.17</v>
      </c>
      <c r="T29" s="56">
        <v>-867201.27</v>
      </c>
      <c r="U29" s="56">
        <v>2219243.12</v>
      </c>
      <c r="X29" s="98">
        <v>986142.61</v>
      </c>
      <c r="Z29" s="98">
        <v>844.23</v>
      </c>
      <c r="AA29" s="98">
        <v>550110</v>
      </c>
      <c r="AB29" s="98">
        <v>10500</v>
      </c>
      <c r="AC29" s="126">
        <v>1271781</v>
      </c>
      <c r="AE29" s="126">
        <v>12052</v>
      </c>
      <c r="AF29" s="126">
        <v>595957.18999999994</v>
      </c>
      <c r="AG29" s="126">
        <v>235404.68</v>
      </c>
      <c r="AL29" s="96">
        <f t="shared" si="0"/>
        <v>385713.14</v>
      </c>
      <c r="AM29" s="44">
        <f t="shared" si="1"/>
        <v>1702903.17</v>
      </c>
      <c r="AN29" s="32">
        <f t="shared" si="6"/>
        <v>-1317190.0299999998</v>
      </c>
      <c r="AO29" s="29">
        <f t="shared" si="2"/>
        <v>1547596.8399999999</v>
      </c>
      <c r="AP29" s="47">
        <f t="shared" si="3"/>
        <v>2115194.87</v>
      </c>
      <c r="AQ29" s="32">
        <f t="shared" si="4"/>
        <v>-567598.03000000026</v>
      </c>
    </row>
    <row r="30" spans="1:43" x14ac:dyDescent="0.2">
      <c r="A30" s="105" t="s">
        <v>179</v>
      </c>
      <c r="B30" s="105" t="s">
        <v>209</v>
      </c>
      <c r="C30" s="105">
        <v>1804</v>
      </c>
      <c r="D30" s="105" t="s">
        <v>218</v>
      </c>
      <c r="E30" s="56" t="s">
        <v>218</v>
      </c>
      <c r="F30" s="124">
        <v>366632.1</v>
      </c>
      <c r="G30" s="124">
        <v>22200</v>
      </c>
      <c r="H30" s="124">
        <v>11222.24</v>
      </c>
      <c r="K30" s="56">
        <v>759518.19</v>
      </c>
      <c r="L30" s="56">
        <v>306269.15000000002</v>
      </c>
      <c r="P30" s="125">
        <v>85429</v>
      </c>
      <c r="Q30" s="125">
        <v>-653.74</v>
      </c>
      <c r="S30" s="56">
        <v>-175330.9</v>
      </c>
      <c r="U30" s="56">
        <v>1260515.6599999999</v>
      </c>
      <c r="X30" s="98">
        <v>1101736.74</v>
      </c>
      <c r="Z30" s="98">
        <v>384.07</v>
      </c>
      <c r="AA30" s="98">
        <v>192290.2</v>
      </c>
      <c r="AB30" s="98">
        <v>36000</v>
      </c>
      <c r="AC30" s="126">
        <v>566854.19999999995</v>
      </c>
      <c r="AF30" s="126">
        <v>253242.27</v>
      </c>
      <c r="AG30" s="126">
        <v>183000.88</v>
      </c>
      <c r="AL30" s="96">
        <f t="shared" si="0"/>
        <v>400054.33999999997</v>
      </c>
      <c r="AM30" s="44">
        <f t="shared" si="1"/>
        <v>84775.26</v>
      </c>
      <c r="AN30" s="32">
        <f t="shared" si="6"/>
        <v>315279.07999999996</v>
      </c>
      <c r="AO30" s="29">
        <f t="shared" si="2"/>
        <v>1330411.01</v>
      </c>
      <c r="AP30" s="47">
        <f t="shared" si="3"/>
        <v>1003097.35</v>
      </c>
      <c r="AQ30" s="32">
        <f t="shared" si="4"/>
        <v>327313.66000000003</v>
      </c>
    </row>
    <row r="31" spans="1:43" x14ac:dyDescent="0.2">
      <c r="A31" s="105" t="s">
        <v>179</v>
      </c>
      <c r="B31" s="105" t="s">
        <v>209</v>
      </c>
      <c r="C31" s="105">
        <v>2904</v>
      </c>
      <c r="D31" s="105" t="s">
        <v>219</v>
      </c>
      <c r="E31" s="56" t="s">
        <v>219</v>
      </c>
      <c r="F31" s="124">
        <v>154686.01</v>
      </c>
      <c r="G31" s="124">
        <v>17801</v>
      </c>
      <c r="H31" s="124">
        <v>8980.7900000000009</v>
      </c>
      <c r="I31" s="124">
        <v>23200</v>
      </c>
      <c r="K31" s="56">
        <v>513863</v>
      </c>
      <c r="L31" s="56">
        <v>657949.48</v>
      </c>
      <c r="O31" s="125">
        <v>33400</v>
      </c>
      <c r="P31" s="125">
        <v>582019.24</v>
      </c>
      <c r="T31" s="56">
        <v>-2023333.44</v>
      </c>
      <c r="U31" s="56">
        <v>3095144.84</v>
      </c>
      <c r="X31" s="98">
        <v>739311.14</v>
      </c>
      <c r="Z31" s="98">
        <v>696.82</v>
      </c>
      <c r="AA31" s="98">
        <v>978672</v>
      </c>
      <c r="AB31" s="98">
        <v>439800</v>
      </c>
      <c r="AC31" s="126">
        <v>1345427</v>
      </c>
      <c r="AF31" s="126">
        <v>836198.54</v>
      </c>
      <c r="AG31" s="126">
        <v>205872.78</v>
      </c>
      <c r="AL31" s="96">
        <f t="shared" si="0"/>
        <v>204667.80000000002</v>
      </c>
      <c r="AM31" s="44">
        <f t="shared" si="1"/>
        <v>615419.24</v>
      </c>
      <c r="AN31" s="32">
        <f t="shared" si="6"/>
        <v>-410751.43999999994</v>
      </c>
      <c r="AO31" s="29">
        <f t="shared" si="2"/>
        <v>2158479.96</v>
      </c>
      <c r="AP31" s="47">
        <f t="shared" si="3"/>
        <v>2387498.3199999998</v>
      </c>
      <c r="AQ31" s="32">
        <f t="shared" si="4"/>
        <v>-229018.35999999987</v>
      </c>
    </row>
    <row r="32" spans="1:43" x14ac:dyDescent="0.2">
      <c r="A32" s="105" t="s">
        <v>179</v>
      </c>
      <c r="B32" s="105" t="s">
        <v>209</v>
      </c>
      <c r="C32" s="105">
        <v>6953</v>
      </c>
      <c r="D32" s="105" t="s">
        <v>220</v>
      </c>
      <c r="E32" s="56" t="s">
        <v>220</v>
      </c>
      <c r="F32" s="124">
        <v>794038.35</v>
      </c>
      <c r="G32" s="124">
        <v>0</v>
      </c>
      <c r="H32" s="124">
        <v>26285</v>
      </c>
      <c r="K32" s="56">
        <v>346314.33</v>
      </c>
      <c r="L32" s="56">
        <v>1764989.67</v>
      </c>
      <c r="O32" s="125">
        <v>372484</v>
      </c>
      <c r="Q32" s="125">
        <v>0</v>
      </c>
      <c r="U32" s="56">
        <v>11903501.289999999</v>
      </c>
      <c r="X32" s="98">
        <v>2541422.58</v>
      </c>
      <c r="AB32" s="98">
        <v>317885</v>
      </c>
      <c r="AC32" s="126">
        <v>707700</v>
      </c>
      <c r="AF32" s="126">
        <v>1240695.69</v>
      </c>
      <c r="AG32" s="126">
        <v>550313.81999999995</v>
      </c>
      <c r="AH32" s="126">
        <v>8337</v>
      </c>
      <c r="AL32" s="96">
        <f t="shared" si="0"/>
        <v>820323.35</v>
      </c>
      <c r="AM32" s="44">
        <f t="shared" si="1"/>
        <v>372484</v>
      </c>
      <c r="AN32" s="32">
        <f t="shared" si="6"/>
        <v>447839.35</v>
      </c>
      <c r="AO32" s="29">
        <f t="shared" si="2"/>
        <v>2859307.58</v>
      </c>
      <c r="AP32" s="47">
        <f t="shared" si="3"/>
        <v>2507046.5099999998</v>
      </c>
      <c r="AQ32" s="32">
        <f t="shared" si="4"/>
        <v>352261.0700000003</v>
      </c>
    </row>
    <row r="33" spans="1:43" x14ac:dyDescent="0.2">
      <c r="A33" s="105" t="s">
        <v>179</v>
      </c>
      <c r="B33" s="105" t="s">
        <v>209</v>
      </c>
      <c r="C33" s="105">
        <v>5358</v>
      </c>
      <c r="D33" s="105" t="s">
        <v>221</v>
      </c>
      <c r="E33" s="56" t="s">
        <v>221</v>
      </c>
      <c r="F33" s="124">
        <v>443527.67999999999</v>
      </c>
      <c r="G33" s="124">
        <v>0</v>
      </c>
      <c r="H33" s="124">
        <v>45562.48</v>
      </c>
      <c r="K33" s="56">
        <v>1888466.01</v>
      </c>
      <c r="L33" s="56">
        <v>-914</v>
      </c>
      <c r="T33" s="56">
        <v>-2055911.2</v>
      </c>
      <c r="U33" s="56">
        <v>4127803.68</v>
      </c>
      <c r="X33" s="98">
        <v>821266.61</v>
      </c>
      <c r="Y33" s="98">
        <v>183775</v>
      </c>
      <c r="Z33" s="98">
        <v>315.55</v>
      </c>
      <c r="AA33" s="98">
        <v>1640850</v>
      </c>
      <c r="AC33" s="126">
        <v>1582883</v>
      </c>
      <c r="AF33" s="126">
        <v>608143.18999999994</v>
      </c>
      <c r="AG33" s="126">
        <v>125819.28</v>
      </c>
      <c r="AL33" s="96">
        <f t="shared" si="0"/>
        <v>489090.16</v>
      </c>
      <c r="AM33" s="44">
        <f t="shared" si="1"/>
        <v>0</v>
      </c>
      <c r="AN33" s="32">
        <f t="shared" si="6"/>
        <v>489090.16</v>
      </c>
      <c r="AO33" s="29">
        <f t="shared" si="2"/>
        <v>2646207.16</v>
      </c>
      <c r="AP33" s="47">
        <f t="shared" si="3"/>
        <v>2316845.4699999997</v>
      </c>
      <c r="AQ33" s="32">
        <f t="shared" si="4"/>
        <v>329361.69000000041</v>
      </c>
    </row>
    <row r="34" spans="1:43" x14ac:dyDescent="0.2">
      <c r="A34" s="105" t="s">
        <v>179</v>
      </c>
      <c r="B34" s="105" t="s">
        <v>209</v>
      </c>
      <c r="C34" s="105">
        <v>1450</v>
      </c>
      <c r="D34" s="105" t="s">
        <v>222</v>
      </c>
      <c r="E34" s="56" t="s">
        <v>222</v>
      </c>
      <c r="F34" s="124">
        <v>422084.63</v>
      </c>
      <c r="G34" s="124">
        <v>13000</v>
      </c>
      <c r="H34" s="124">
        <v>60421.89</v>
      </c>
      <c r="K34" s="56">
        <v>788223.21</v>
      </c>
      <c r="L34" s="56">
        <v>222506.48</v>
      </c>
      <c r="T34" s="56">
        <v>-465215.65</v>
      </c>
      <c r="U34" s="56">
        <v>1873318.11</v>
      </c>
      <c r="X34" s="98">
        <v>1162852.55</v>
      </c>
      <c r="Z34" s="98">
        <v>383.46</v>
      </c>
      <c r="AA34" s="98">
        <v>583590</v>
      </c>
      <c r="AC34" s="126">
        <v>918129</v>
      </c>
      <c r="AE34" s="126">
        <v>3760</v>
      </c>
      <c r="AF34" s="126">
        <v>634893.03</v>
      </c>
      <c r="AG34" s="126">
        <v>81502.23</v>
      </c>
      <c r="AL34" s="96">
        <f t="shared" si="0"/>
        <v>495506.52</v>
      </c>
      <c r="AM34" s="44">
        <f t="shared" si="1"/>
        <v>0</v>
      </c>
      <c r="AN34" s="32">
        <f t="shared" si="6"/>
        <v>495506.52</v>
      </c>
      <c r="AO34" s="29">
        <f t="shared" si="2"/>
        <v>1746826.01</v>
      </c>
      <c r="AP34" s="47">
        <f t="shared" si="3"/>
        <v>1638284.26</v>
      </c>
      <c r="AQ34" s="32">
        <f t="shared" si="4"/>
        <v>108541.75</v>
      </c>
    </row>
    <row r="35" spans="1:43" x14ac:dyDescent="0.2">
      <c r="A35" s="105" t="s">
        <v>179</v>
      </c>
      <c r="B35" s="105" t="s">
        <v>209</v>
      </c>
      <c r="C35" s="105">
        <v>1590</v>
      </c>
      <c r="D35" s="105" t="s">
        <v>223</v>
      </c>
      <c r="E35" s="56" t="s">
        <v>223</v>
      </c>
      <c r="F35" s="124">
        <v>269461.65000000002</v>
      </c>
      <c r="G35" s="124">
        <v>11022</v>
      </c>
      <c r="H35" s="124">
        <v>10788.94</v>
      </c>
      <c r="K35" s="56">
        <v>771438.86</v>
      </c>
      <c r="L35" s="56">
        <v>410470.23</v>
      </c>
      <c r="M35" s="56">
        <v>1</v>
      </c>
      <c r="U35" s="56">
        <v>2563303.2200000002</v>
      </c>
      <c r="X35" s="98">
        <v>913502.29</v>
      </c>
      <c r="Z35" s="98">
        <v>96</v>
      </c>
      <c r="AA35" s="98">
        <v>503049</v>
      </c>
      <c r="AC35" s="126">
        <v>647815</v>
      </c>
      <c r="AE35" s="126">
        <v>655</v>
      </c>
      <c r="AF35" s="126">
        <v>358236.45</v>
      </c>
      <c r="AG35" s="126">
        <v>211614.31</v>
      </c>
      <c r="AL35" s="96">
        <f t="shared" si="0"/>
        <v>291272.59000000003</v>
      </c>
      <c r="AM35" s="44">
        <f t="shared" si="1"/>
        <v>0</v>
      </c>
      <c r="AN35" s="32">
        <f t="shared" si="6"/>
        <v>291272.59000000003</v>
      </c>
      <c r="AO35" s="29">
        <f t="shared" si="2"/>
        <v>1416647.29</v>
      </c>
      <c r="AP35" s="47">
        <f t="shared" si="3"/>
        <v>1218320.76</v>
      </c>
      <c r="AQ35" s="32">
        <f t="shared" si="4"/>
        <v>198326.53000000003</v>
      </c>
    </row>
    <row r="36" spans="1:43" x14ac:dyDescent="0.2">
      <c r="A36" s="105" t="s">
        <v>182</v>
      </c>
      <c r="B36" s="105" t="s">
        <v>225</v>
      </c>
      <c r="C36" s="105">
        <v>6255</v>
      </c>
      <c r="D36" s="105" t="s">
        <v>227</v>
      </c>
      <c r="E36" s="56" t="s">
        <v>227</v>
      </c>
      <c r="F36" s="124">
        <v>1345533.66</v>
      </c>
      <c r="G36" s="124">
        <v>3378</v>
      </c>
      <c r="H36" s="124">
        <v>34289</v>
      </c>
      <c r="K36" s="56">
        <v>881323.89</v>
      </c>
      <c r="L36" s="56">
        <v>144517.25</v>
      </c>
      <c r="O36" s="125">
        <v>13716</v>
      </c>
      <c r="Q36" s="125">
        <v>5009</v>
      </c>
      <c r="R36" s="56">
        <v>200000</v>
      </c>
      <c r="T36" s="56">
        <v>257920</v>
      </c>
      <c r="U36" s="56">
        <v>3551030.77</v>
      </c>
      <c r="X36" s="98">
        <v>1059948.49</v>
      </c>
      <c r="Z36" s="98">
        <v>2323.9299999999998</v>
      </c>
      <c r="AA36" s="98">
        <v>1399348.4</v>
      </c>
      <c r="AC36" s="126">
        <v>1914878.4</v>
      </c>
      <c r="AE36" s="126">
        <v>6309</v>
      </c>
      <c r="AF36" s="126">
        <v>468204.26</v>
      </c>
      <c r="AG36" s="126">
        <v>155632.64000000001</v>
      </c>
      <c r="AL36" s="96">
        <f t="shared" ref="AL36:AL70" si="7">SUM(F36:I36)</f>
        <v>1383200.66</v>
      </c>
      <c r="AM36" s="44">
        <f t="shared" si="1"/>
        <v>18725</v>
      </c>
      <c r="AN36" s="32">
        <f t="shared" si="6"/>
        <v>1364475.66</v>
      </c>
      <c r="AO36" s="29">
        <f t="shared" si="2"/>
        <v>2461620.8199999998</v>
      </c>
      <c r="AP36" s="47">
        <f t="shared" si="3"/>
        <v>2545024.3000000003</v>
      </c>
      <c r="AQ36" s="32">
        <f t="shared" si="4"/>
        <v>-83403.480000000447</v>
      </c>
    </row>
    <row r="37" spans="1:43" x14ac:dyDescent="0.2">
      <c r="A37" s="105" t="s">
        <v>182</v>
      </c>
      <c r="B37" s="105" t="s">
        <v>225</v>
      </c>
      <c r="C37" s="105">
        <v>4295</v>
      </c>
      <c r="D37" s="105" t="s">
        <v>228</v>
      </c>
      <c r="E37" s="56" t="s">
        <v>228</v>
      </c>
      <c r="F37" s="124">
        <v>800988.35</v>
      </c>
      <c r="G37" s="124">
        <v>43684</v>
      </c>
      <c r="H37" s="124">
        <v>18590.62</v>
      </c>
      <c r="K37" s="56">
        <v>539359.72</v>
      </c>
      <c r="L37" s="56">
        <v>439995.09</v>
      </c>
      <c r="O37" s="125">
        <v>9334.44</v>
      </c>
      <c r="Q37" s="125">
        <v>3838.41</v>
      </c>
      <c r="T37" s="56">
        <v>907868.03</v>
      </c>
      <c r="U37" s="56">
        <v>1930924.79</v>
      </c>
      <c r="X37" s="98">
        <v>430440.98</v>
      </c>
      <c r="Z37" s="98">
        <v>1508.14</v>
      </c>
      <c r="AA37" s="98">
        <v>555999</v>
      </c>
      <c r="AC37" s="126">
        <v>782003</v>
      </c>
      <c r="AF37" s="126">
        <v>589375.77</v>
      </c>
      <c r="AG37" s="126">
        <v>209946.75</v>
      </c>
      <c r="AL37" s="96">
        <f t="shared" si="7"/>
        <v>863262.97</v>
      </c>
      <c r="AM37" s="44">
        <f t="shared" si="1"/>
        <v>13172.85</v>
      </c>
      <c r="AN37" s="32">
        <f t="shared" si="6"/>
        <v>850090.12</v>
      </c>
      <c r="AO37" s="29">
        <f t="shared" si="2"/>
        <v>987948.12</v>
      </c>
      <c r="AP37" s="47">
        <f t="shared" si="3"/>
        <v>1581325.52</v>
      </c>
      <c r="AQ37" s="32">
        <f t="shared" si="4"/>
        <v>-593377.4</v>
      </c>
    </row>
    <row r="38" spans="1:43" x14ac:dyDescent="0.2">
      <c r="A38" s="105" t="s">
        <v>182</v>
      </c>
      <c r="B38" s="105" t="s">
        <v>225</v>
      </c>
      <c r="C38" s="105">
        <v>5791</v>
      </c>
      <c r="D38" s="105" t="s">
        <v>229</v>
      </c>
      <c r="E38" s="56" t="s">
        <v>229</v>
      </c>
      <c r="F38" s="124">
        <v>161916.89000000001</v>
      </c>
      <c r="G38" s="124">
        <v>56738</v>
      </c>
      <c r="H38" s="124">
        <v>12612.81</v>
      </c>
      <c r="K38" s="56">
        <v>319324.21000000002</v>
      </c>
      <c r="L38" s="56">
        <v>348709.75</v>
      </c>
      <c r="O38" s="125">
        <v>46326.31</v>
      </c>
      <c r="P38" s="125">
        <v>401238</v>
      </c>
      <c r="Q38" s="125">
        <v>9069.35</v>
      </c>
      <c r="T38" s="56">
        <v>331434.3</v>
      </c>
      <c r="U38" s="56">
        <v>2854572.07</v>
      </c>
      <c r="X38" s="98">
        <v>1107091.1100000001</v>
      </c>
      <c r="Y38" s="98">
        <v>72550</v>
      </c>
      <c r="Z38" s="98">
        <v>242.99</v>
      </c>
      <c r="AA38" s="98">
        <v>203085</v>
      </c>
      <c r="AC38" s="126">
        <v>775466</v>
      </c>
      <c r="AD38" s="126">
        <v>76985</v>
      </c>
      <c r="AE38" s="126">
        <v>16798</v>
      </c>
      <c r="AF38" s="126">
        <v>844610.86</v>
      </c>
      <c r="AG38" s="126">
        <v>306584.39</v>
      </c>
      <c r="AL38" s="96">
        <f t="shared" si="7"/>
        <v>231267.7</v>
      </c>
      <c r="AM38" s="44">
        <f t="shared" si="1"/>
        <v>456633.66</v>
      </c>
      <c r="AN38" s="32">
        <f t="shared" si="6"/>
        <v>-225365.95999999996</v>
      </c>
      <c r="AO38" s="29">
        <f t="shared" si="2"/>
        <v>1382969.1</v>
      </c>
      <c r="AP38" s="47">
        <f t="shared" si="3"/>
        <v>2020444.25</v>
      </c>
      <c r="AQ38" s="32">
        <f t="shared" si="4"/>
        <v>-637475.14999999991</v>
      </c>
    </row>
    <row r="39" spans="1:43" x14ac:dyDescent="0.2">
      <c r="A39" s="105" t="s">
        <v>182</v>
      </c>
      <c r="B39" s="105" t="s">
        <v>225</v>
      </c>
      <c r="C39" s="105">
        <v>2483</v>
      </c>
      <c r="D39" s="105" t="s">
        <v>230</v>
      </c>
      <c r="E39" s="56" t="s">
        <v>230</v>
      </c>
      <c r="F39" s="124">
        <v>579438.14</v>
      </c>
      <c r="G39" s="124">
        <v>34057.949999999997</v>
      </c>
      <c r="H39" s="124">
        <v>30955.7</v>
      </c>
      <c r="K39" s="56">
        <v>617950.77</v>
      </c>
      <c r="L39" s="56">
        <v>120969.35</v>
      </c>
      <c r="O39" s="125">
        <v>12208.5</v>
      </c>
      <c r="P39" s="125">
        <v>128270</v>
      </c>
      <c r="T39" s="56">
        <v>264511</v>
      </c>
      <c r="U39" s="56">
        <v>1440362.48</v>
      </c>
      <c r="X39" s="98">
        <v>674382.06</v>
      </c>
      <c r="Z39" s="98">
        <v>1018.73</v>
      </c>
      <c r="AA39" s="98">
        <v>462876</v>
      </c>
      <c r="AB39" s="98">
        <v>50000</v>
      </c>
      <c r="AC39" s="126">
        <v>605916</v>
      </c>
      <c r="AD39" s="126">
        <v>10177</v>
      </c>
      <c r="AF39" s="126">
        <v>569491.27</v>
      </c>
      <c r="AG39" s="126">
        <v>171214.52</v>
      </c>
      <c r="AL39" s="96">
        <f t="shared" si="7"/>
        <v>644451.78999999992</v>
      </c>
      <c r="AM39" s="44">
        <f t="shared" si="1"/>
        <v>140478.5</v>
      </c>
      <c r="AN39" s="32">
        <f t="shared" si="6"/>
        <v>503973.28999999992</v>
      </c>
      <c r="AO39" s="29">
        <f t="shared" si="2"/>
        <v>1188276.79</v>
      </c>
      <c r="AP39" s="47">
        <f t="shared" si="3"/>
        <v>1356798.79</v>
      </c>
      <c r="AQ39" s="32">
        <f t="shared" si="4"/>
        <v>-168522</v>
      </c>
    </row>
    <row r="40" spans="1:43" x14ac:dyDescent="0.2">
      <c r="A40" s="105" t="s">
        <v>182</v>
      </c>
      <c r="B40" s="105" t="s">
        <v>225</v>
      </c>
      <c r="C40" s="105">
        <v>2151</v>
      </c>
      <c r="D40" s="105" t="s">
        <v>231</v>
      </c>
      <c r="E40" s="56" t="s">
        <v>231</v>
      </c>
      <c r="F40" s="124">
        <v>470173.96</v>
      </c>
      <c r="G40" s="124">
        <v>6648.3</v>
      </c>
      <c r="H40" s="124">
        <v>21028.46</v>
      </c>
      <c r="K40" s="56">
        <v>109468.81</v>
      </c>
      <c r="L40" s="56">
        <v>293482.90000000002</v>
      </c>
      <c r="O40" s="125">
        <v>10400</v>
      </c>
      <c r="P40" s="125">
        <v>97302.92</v>
      </c>
      <c r="R40" s="56">
        <v>60990</v>
      </c>
      <c r="T40" s="56">
        <v>215667.83</v>
      </c>
      <c r="U40" s="56">
        <v>455164.99</v>
      </c>
      <c r="X40" s="98">
        <v>939253.82</v>
      </c>
      <c r="Z40" s="98">
        <v>779.98</v>
      </c>
      <c r="AA40" s="98">
        <v>618832.12</v>
      </c>
      <c r="AC40" s="126">
        <v>1087152.1200000001</v>
      </c>
      <c r="AD40" s="126">
        <v>5540</v>
      </c>
      <c r="AF40" s="126">
        <v>436582.47</v>
      </c>
      <c r="AG40" s="126">
        <v>69382.78</v>
      </c>
      <c r="AL40" s="96">
        <f t="shared" si="7"/>
        <v>497850.72000000003</v>
      </c>
      <c r="AM40" s="44">
        <f t="shared" si="1"/>
        <v>107702.92</v>
      </c>
      <c r="AN40" s="32">
        <f t="shared" si="6"/>
        <v>390147.80000000005</v>
      </c>
      <c r="AO40" s="29">
        <f t="shared" si="2"/>
        <v>1558865.9199999999</v>
      </c>
      <c r="AP40" s="47">
        <f t="shared" si="3"/>
        <v>1598657.37</v>
      </c>
      <c r="AQ40" s="32">
        <f t="shared" si="4"/>
        <v>-39791.450000000186</v>
      </c>
    </row>
    <row r="41" spans="1:43" x14ac:dyDescent="0.2">
      <c r="A41" s="105" t="s">
        <v>182</v>
      </c>
      <c r="B41" s="105" t="s">
        <v>225</v>
      </c>
      <c r="C41" s="105">
        <v>2636</v>
      </c>
      <c r="D41" s="105" t="s">
        <v>232</v>
      </c>
      <c r="E41" s="56" t="s">
        <v>232</v>
      </c>
      <c r="F41" s="124">
        <v>426514.41</v>
      </c>
      <c r="G41" s="124">
        <v>2418</v>
      </c>
      <c r="H41" s="124">
        <v>28614.51</v>
      </c>
      <c r="K41" s="56">
        <v>362513.77</v>
      </c>
      <c r="L41" s="56">
        <v>201217.29</v>
      </c>
      <c r="O41" s="125">
        <v>11789.4</v>
      </c>
      <c r="P41" s="125">
        <v>162203.94</v>
      </c>
      <c r="Q41" s="125">
        <v>6523.22</v>
      </c>
      <c r="T41" s="56">
        <v>135222.78</v>
      </c>
      <c r="U41" s="56">
        <v>1976836.89</v>
      </c>
      <c r="X41" s="98">
        <v>524411.44999999995</v>
      </c>
      <c r="Z41" s="98">
        <v>729.43</v>
      </c>
      <c r="AA41" s="98">
        <v>558747.9</v>
      </c>
      <c r="AC41" s="126">
        <v>808473.9</v>
      </c>
      <c r="AD41" s="126">
        <v>3040</v>
      </c>
      <c r="AE41" s="126">
        <v>5360</v>
      </c>
      <c r="AF41" s="126">
        <v>328854.75</v>
      </c>
      <c r="AG41" s="126">
        <v>147126.44</v>
      </c>
      <c r="AL41" s="96">
        <f t="shared" si="7"/>
        <v>457546.92</v>
      </c>
      <c r="AM41" s="44">
        <f t="shared" si="1"/>
        <v>180516.56</v>
      </c>
      <c r="AN41" s="32">
        <f t="shared" si="6"/>
        <v>277030.36</v>
      </c>
      <c r="AO41" s="29">
        <f t="shared" si="2"/>
        <v>1083888.78</v>
      </c>
      <c r="AP41" s="47">
        <f t="shared" si="3"/>
        <v>1292855.0899999999</v>
      </c>
      <c r="AQ41" s="32">
        <f t="shared" si="4"/>
        <v>-208966.30999999982</v>
      </c>
    </row>
    <row r="42" spans="1:43" x14ac:dyDescent="0.2">
      <c r="A42" s="105" t="s">
        <v>182</v>
      </c>
      <c r="B42" s="105" t="s">
        <v>225</v>
      </c>
      <c r="C42" s="105">
        <v>4545</v>
      </c>
      <c r="D42" s="105" t="s">
        <v>233</v>
      </c>
      <c r="E42" s="56" t="s">
        <v>233</v>
      </c>
      <c r="F42" s="124">
        <v>652965.53</v>
      </c>
      <c r="G42" s="124">
        <v>21647</v>
      </c>
      <c r="H42" s="124">
        <v>63903.75</v>
      </c>
      <c r="K42" s="56">
        <v>670318.98</v>
      </c>
      <c r="L42" s="56">
        <v>371712.45</v>
      </c>
      <c r="O42" s="125">
        <v>19686</v>
      </c>
      <c r="P42" s="125">
        <v>160345</v>
      </c>
      <c r="Q42" s="125">
        <v>3217.66</v>
      </c>
      <c r="T42" s="56">
        <v>353276.99</v>
      </c>
      <c r="U42" s="56">
        <v>1732965.71</v>
      </c>
      <c r="X42" s="98">
        <v>1085772.45</v>
      </c>
      <c r="Z42" s="98">
        <v>1123.27</v>
      </c>
      <c r="AA42" s="98">
        <v>418632</v>
      </c>
      <c r="AC42" s="126">
        <v>1020707</v>
      </c>
      <c r="AD42" s="126">
        <v>13040</v>
      </c>
      <c r="AE42" s="126">
        <v>6079</v>
      </c>
      <c r="AF42" s="126">
        <v>719401.93</v>
      </c>
      <c r="AG42" s="126">
        <v>173014.14</v>
      </c>
      <c r="AL42" s="96">
        <f t="shared" si="7"/>
        <v>738516.28</v>
      </c>
      <c r="AM42" s="44">
        <f t="shared" si="1"/>
        <v>183248.66</v>
      </c>
      <c r="AN42" s="32">
        <f t="shared" si="6"/>
        <v>555267.62</v>
      </c>
      <c r="AO42" s="29">
        <f t="shared" si="2"/>
        <v>1505527.72</v>
      </c>
      <c r="AP42" s="47">
        <f t="shared" si="3"/>
        <v>1932242.0700000003</v>
      </c>
      <c r="AQ42" s="32">
        <f t="shared" si="4"/>
        <v>-426714.35000000033</v>
      </c>
    </row>
    <row r="43" spans="1:43" x14ac:dyDescent="0.2">
      <c r="A43" s="105" t="s">
        <v>182</v>
      </c>
      <c r="B43" s="105" t="s">
        <v>225</v>
      </c>
      <c r="C43" s="105">
        <v>2870</v>
      </c>
      <c r="D43" s="105" t="s">
        <v>234</v>
      </c>
      <c r="E43" s="56" t="s">
        <v>234</v>
      </c>
      <c r="F43" s="124">
        <v>694214.25</v>
      </c>
      <c r="G43" s="124">
        <v>24879.25</v>
      </c>
      <c r="H43" s="124">
        <v>150247.31</v>
      </c>
      <c r="K43" s="56">
        <v>648069.93999999994</v>
      </c>
      <c r="L43" s="56">
        <v>299950.28999999998</v>
      </c>
      <c r="O43" s="125">
        <v>12763.77</v>
      </c>
      <c r="P43" s="125">
        <v>75740</v>
      </c>
      <c r="U43" s="56">
        <v>2083523.09</v>
      </c>
      <c r="X43" s="98">
        <v>686592.05</v>
      </c>
      <c r="Z43" s="98">
        <v>1389.01</v>
      </c>
      <c r="AA43" s="98">
        <v>441292.2</v>
      </c>
      <c r="AC43" s="126">
        <v>772862.2</v>
      </c>
      <c r="AD43" s="126">
        <v>10400</v>
      </c>
      <c r="AF43" s="126">
        <v>303443.28999999998</v>
      </c>
      <c r="AG43" s="126">
        <v>199139.11</v>
      </c>
      <c r="AL43" s="96">
        <f t="shared" si="7"/>
        <v>869340.81</v>
      </c>
      <c r="AM43" s="44">
        <f t="shared" si="1"/>
        <v>88503.77</v>
      </c>
      <c r="AN43" s="32">
        <f t="shared" si="6"/>
        <v>780837.04</v>
      </c>
      <c r="AO43" s="29">
        <f t="shared" si="2"/>
        <v>1129273.26</v>
      </c>
      <c r="AP43" s="47">
        <f t="shared" si="3"/>
        <v>1285844.6000000001</v>
      </c>
      <c r="AQ43" s="32">
        <f t="shared" si="4"/>
        <v>-156571.34000000008</v>
      </c>
    </row>
    <row r="44" spans="1:43" x14ac:dyDescent="0.2">
      <c r="A44" s="105" t="s">
        <v>182</v>
      </c>
      <c r="B44" s="105" t="s">
        <v>225</v>
      </c>
      <c r="C44" s="105">
        <v>3482</v>
      </c>
      <c r="D44" s="105" t="s">
        <v>235</v>
      </c>
      <c r="E44" s="56" t="s">
        <v>235</v>
      </c>
      <c r="F44" s="124">
        <v>608925.28</v>
      </c>
      <c r="G44" s="124">
        <v>39700</v>
      </c>
      <c r="H44" s="124">
        <v>7773.29</v>
      </c>
      <c r="K44" s="56">
        <v>1189962.8799999999</v>
      </c>
      <c r="L44" s="56">
        <v>299224.44</v>
      </c>
      <c r="N44" s="125">
        <v>0</v>
      </c>
      <c r="O44" s="125">
        <v>16079.79</v>
      </c>
      <c r="R44" s="56">
        <v>121443</v>
      </c>
      <c r="T44" s="56">
        <v>1940870.06</v>
      </c>
      <c r="X44" s="98">
        <v>1048734.21</v>
      </c>
      <c r="Z44" s="98">
        <v>1990.06</v>
      </c>
      <c r="AA44" s="98">
        <v>468845.1</v>
      </c>
      <c r="AC44" s="126">
        <v>829653.1</v>
      </c>
      <c r="AE44" s="126">
        <v>10501.4</v>
      </c>
      <c r="AF44" s="126">
        <v>413049.16</v>
      </c>
      <c r="AG44" s="126">
        <v>138791.67000000001</v>
      </c>
      <c r="AL44" s="96">
        <f t="shared" si="7"/>
        <v>656398.57000000007</v>
      </c>
      <c r="AM44" s="44">
        <f t="shared" si="1"/>
        <v>16079.79</v>
      </c>
      <c r="AN44" s="32">
        <f t="shared" si="6"/>
        <v>640318.78</v>
      </c>
      <c r="AO44" s="29">
        <f t="shared" si="2"/>
        <v>1519569.37</v>
      </c>
      <c r="AP44" s="47">
        <f t="shared" si="3"/>
        <v>1391995.3299999998</v>
      </c>
      <c r="AQ44" s="32">
        <f t="shared" si="4"/>
        <v>127574.04000000027</v>
      </c>
    </row>
    <row r="45" spans="1:43" x14ac:dyDescent="0.2">
      <c r="A45" s="105" t="s">
        <v>182</v>
      </c>
      <c r="B45" s="105" t="s">
        <v>225</v>
      </c>
      <c r="C45" s="105">
        <v>4225</v>
      </c>
      <c r="D45" s="105" t="s">
        <v>236</v>
      </c>
      <c r="E45" s="56" t="s">
        <v>236</v>
      </c>
      <c r="F45" s="124">
        <v>46440.77</v>
      </c>
      <c r="G45" s="124">
        <v>47452</v>
      </c>
      <c r="H45" s="124">
        <v>24849.39</v>
      </c>
      <c r="K45" s="56">
        <v>810848.7</v>
      </c>
      <c r="L45" s="56">
        <v>381308.57</v>
      </c>
      <c r="O45" s="125">
        <v>37291.35</v>
      </c>
      <c r="Q45" s="125">
        <v>2770.73</v>
      </c>
      <c r="T45" s="56">
        <v>-30038.71</v>
      </c>
      <c r="U45" s="56">
        <v>1500565.11</v>
      </c>
      <c r="X45" s="98">
        <v>998053.95</v>
      </c>
      <c r="Z45" s="98">
        <v>247.09</v>
      </c>
      <c r="AA45" s="98">
        <v>620141</v>
      </c>
      <c r="AC45" s="126">
        <v>1067574</v>
      </c>
      <c r="AD45" s="126">
        <v>6307</v>
      </c>
      <c r="AE45" s="126">
        <v>4240</v>
      </c>
      <c r="AF45" s="126">
        <v>555602.56999999995</v>
      </c>
      <c r="AG45" s="126">
        <v>195034.21</v>
      </c>
      <c r="AL45" s="96">
        <f t="shared" si="7"/>
        <v>118742.15999999999</v>
      </c>
      <c r="AM45" s="44">
        <f t="shared" si="1"/>
        <v>40062.080000000002</v>
      </c>
      <c r="AN45" s="32">
        <f t="shared" si="6"/>
        <v>78680.079999999987</v>
      </c>
      <c r="AO45" s="29">
        <f t="shared" si="2"/>
        <v>1618442.04</v>
      </c>
      <c r="AP45" s="47">
        <f t="shared" si="3"/>
        <v>1828757.7799999998</v>
      </c>
      <c r="AQ45" s="32">
        <f t="shared" si="4"/>
        <v>-210315.73999999976</v>
      </c>
    </row>
    <row r="46" spans="1:43" x14ac:dyDescent="0.2">
      <c r="A46" s="105" t="s">
        <v>182</v>
      </c>
      <c r="B46" s="105" t="s">
        <v>225</v>
      </c>
      <c r="C46" s="105">
        <v>3058</v>
      </c>
      <c r="D46" s="105" t="s">
        <v>238</v>
      </c>
      <c r="E46" s="56" t="s">
        <v>238</v>
      </c>
      <c r="F46" s="124">
        <v>165093.82999999999</v>
      </c>
      <c r="G46" s="124">
        <v>2219</v>
      </c>
      <c r="H46" s="124">
        <v>10634.11</v>
      </c>
      <c r="K46" s="56">
        <v>42854.53</v>
      </c>
      <c r="L46" s="56">
        <v>341293.84</v>
      </c>
      <c r="M46" s="56">
        <v>1</v>
      </c>
      <c r="O46" s="125">
        <v>15005.8</v>
      </c>
      <c r="P46" s="125">
        <v>40350</v>
      </c>
      <c r="T46" s="56">
        <v>-1607738.64</v>
      </c>
      <c r="U46" s="56">
        <v>2280594.58</v>
      </c>
      <c r="X46" s="98">
        <v>753966.03</v>
      </c>
      <c r="Z46" s="98">
        <v>492.74</v>
      </c>
      <c r="AA46" s="98">
        <v>977766.1</v>
      </c>
      <c r="AC46" s="126">
        <v>1172350.1000000001</v>
      </c>
      <c r="AF46" s="126">
        <v>542790.48</v>
      </c>
      <c r="AG46" s="126">
        <v>103847.98</v>
      </c>
      <c r="AL46" s="96">
        <f t="shared" si="7"/>
        <v>177946.94</v>
      </c>
      <c r="AM46" s="44">
        <f t="shared" si="1"/>
        <v>55355.8</v>
      </c>
      <c r="AN46" s="32">
        <f t="shared" si="6"/>
        <v>122591.14</v>
      </c>
      <c r="AO46" s="29">
        <f t="shared" si="2"/>
        <v>1732224.87</v>
      </c>
      <c r="AP46" s="47">
        <f t="shared" si="3"/>
        <v>1818988.56</v>
      </c>
      <c r="AQ46" s="32">
        <f t="shared" si="4"/>
        <v>-86763.689999999944</v>
      </c>
    </row>
    <row r="47" spans="1:43" x14ac:dyDescent="0.2">
      <c r="A47" s="105" t="s">
        <v>184</v>
      </c>
      <c r="B47" s="105" t="s">
        <v>240</v>
      </c>
      <c r="C47" s="105">
        <v>2820</v>
      </c>
      <c r="D47" s="105" t="s">
        <v>242</v>
      </c>
      <c r="E47" s="56" t="s">
        <v>242</v>
      </c>
      <c r="F47" s="124">
        <v>357225.21</v>
      </c>
      <c r="G47" s="124">
        <v>15600</v>
      </c>
      <c r="H47" s="124">
        <v>2000</v>
      </c>
      <c r="K47" s="56">
        <v>5554377.3399999999</v>
      </c>
      <c r="L47" s="56">
        <v>1409869.57</v>
      </c>
      <c r="O47" s="125">
        <v>54244</v>
      </c>
      <c r="P47" s="125">
        <v>191500</v>
      </c>
      <c r="S47" s="56">
        <v>-1171647.55</v>
      </c>
      <c r="T47" s="56">
        <v>6668323.5700000003</v>
      </c>
      <c r="U47" s="56">
        <v>2114009</v>
      </c>
      <c r="X47" s="98">
        <v>444962.55</v>
      </c>
      <c r="Z47" s="98">
        <v>890.28</v>
      </c>
      <c r="AA47" s="98">
        <v>513244</v>
      </c>
      <c r="AC47" s="126">
        <v>765324</v>
      </c>
      <c r="AF47" s="126">
        <v>448768.45</v>
      </c>
      <c r="AG47" s="126">
        <v>250597.28</v>
      </c>
      <c r="AL47" s="96">
        <f t="shared" si="7"/>
        <v>374825.21</v>
      </c>
      <c r="AM47" s="44">
        <f t="shared" si="1"/>
        <v>245744</v>
      </c>
      <c r="AN47" s="32">
        <f t="shared" si="6"/>
        <v>129081.21000000002</v>
      </c>
      <c r="AO47" s="29">
        <f t="shared" si="2"/>
        <v>959096.83000000007</v>
      </c>
      <c r="AP47" s="47">
        <f t="shared" si="3"/>
        <v>1464689.73</v>
      </c>
      <c r="AQ47" s="32">
        <f t="shared" si="4"/>
        <v>-505592.89999999991</v>
      </c>
    </row>
    <row r="48" spans="1:43" x14ac:dyDescent="0.2">
      <c r="A48" s="105" t="s">
        <v>184</v>
      </c>
      <c r="B48" s="105" t="s">
        <v>240</v>
      </c>
      <c r="C48" s="105">
        <v>3895</v>
      </c>
      <c r="D48" s="105" t="s">
        <v>243</v>
      </c>
      <c r="E48" s="56" t="s">
        <v>243</v>
      </c>
      <c r="F48" s="124">
        <v>381333.34</v>
      </c>
      <c r="G48" s="124">
        <v>34650</v>
      </c>
      <c r="H48" s="124">
        <v>12858.66</v>
      </c>
      <c r="K48" s="56">
        <v>3413357.88</v>
      </c>
      <c r="L48" s="56">
        <v>801006.78</v>
      </c>
      <c r="O48" s="125">
        <v>21566</v>
      </c>
      <c r="P48" s="125">
        <v>422460</v>
      </c>
      <c r="S48" s="56">
        <v>488987.81</v>
      </c>
      <c r="T48" s="56">
        <v>2867408.69</v>
      </c>
      <c r="U48" s="56">
        <v>1646714.98</v>
      </c>
      <c r="X48" s="98">
        <v>185534.45</v>
      </c>
      <c r="Z48" s="98">
        <v>1085.1400000000001</v>
      </c>
      <c r="AA48" s="98">
        <v>656964</v>
      </c>
      <c r="AC48" s="126">
        <v>972800</v>
      </c>
      <c r="AE48" s="126">
        <v>13176</v>
      </c>
      <c r="AF48" s="126">
        <v>545968.17000000004</v>
      </c>
      <c r="AG48" s="126">
        <v>101978.24000000001</v>
      </c>
      <c r="AL48" s="96">
        <f t="shared" si="7"/>
        <v>428842</v>
      </c>
      <c r="AM48" s="44">
        <f t="shared" si="1"/>
        <v>444026</v>
      </c>
      <c r="AN48" s="32">
        <f t="shared" si="6"/>
        <v>-15184</v>
      </c>
      <c r="AO48" s="29">
        <f t="shared" si="2"/>
        <v>843583.59000000008</v>
      </c>
      <c r="AP48" s="47">
        <f t="shared" si="3"/>
        <v>1633922.41</v>
      </c>
      <c r="AQ48" s="32">
        <f t="shared" si="4"/>
        <v>-790338.81999999983</v>
      </c>
    </row>
    <row r="49" spans="1:43" x14ac:dyDescent="0.2">
      <c r="A49" s="105" t="s">
        <v>184</v>
      </c>
      <c r="B49" s="105" t="s">
        <v>240</v>
      </c>
      <c r="C49" s="105">
        <v>2041</v>
      </c>
      <c r="D49" s="105" t="s">
        <v>244</v>
      </c>
      <c r="E49" s="56" t="s">
        <v>244</v>
      </c>
      <c r="F49" s="124">
        <v>633079.02</v>
      </c>
      <c r="G49" s="124">
        <v>0</v>
      </c>
      <c r="H49" s="124">
        <v>17180.439999999999</v>
      </c>
      <c r="K49" s="56">
        <v>1102115.8500000001</v>
      </c>
      <c r="L49" s="56">
        <v>1983934.46</v>
      </c>
      <c r="M49" s="56">
        <v>73999</v>
      </c>
      <c r="N49" s="125">
        <v>168490</v>
      </c>
      <c r="O49" s="125">
        <v>16130</v>
      </c>
      <c r="P49" s="125">
        <v>32000</v>
      </c>
      <c r="Q49" s="125">
        <v>30.79</v>
      </c>
      <c r="T49" s="56">
        <v>452678.9</v>
      </c>
      <c r="U49" s="56">
        <v>2273364.33</v>
      </c>
      <c r="X49" s="98">
        <v>233805.33</v>
      </c>
      <c r="Z49" s="98">
        <v>3836.66</v>
      </c>
      <c r="AA49" s="98">
        <v>411200</v>
      </c>
      <c r="AC49" s="126">
        <v>692060</v>
      </c>
      <c r="AE49" s="126">
        <v>1024</v>
      </c>
      <c r="AF49" s="126">
        <v>316049.89</v>
      </c>
      <c r="AG49" s="126">
        <v>170953.46</v>
      </c>
      <c r="AL49" s="96">
        <f t="shared" si="7"/>
        <v>650259.46</v>
      </c>
      <c r="AM49" s="44">
        <f t="shared" si="1"/>
        <v>216650.79</v>
      </c>
      <c r="AN49" s="32">
        <f t="shared" si="6"/>
        <v>433608.66999999993</v>
      </c>
      <c r="AO49" s="29">
        <f t="shared" si="2"/>
        <v>648841.99</v>
      </c>
      <c r="AP49" s="47">
        <f t="shared" si="3"/>
        <v>1180087.3500000001</v>
      </c>
      <c r="AQ49" s="32">
        <f t="shared" si="4"/>
        <v>-531245.3600000001</v>
      </c>
    </row>
    <row r="50" spans="1:43" x14ac:dyDescent="0.2">
      <c r="A50" s="105" t="s">
        <v>186</v>
      </c>
      <c r="B50" s="105" t="s">
        <v>246</v>
      </c>
      <c r="C50" s="105">
        <v>2880</v>
      </c>
      <c r="D50" s="105" t="s">
        <v>248</v>
      </c>
      <c r="E50" s="56" t="s">
        <v>248</v>
      </c>
      <c r="F50" s="124">
        <v>856618.07</v>
      </c>
      <c r="G50" s="124">
        <v>37814</v>
      </c>
      <c r="H50" s="124">
        <v>4606.0600000000004</v>
      </c>
      <c r="K50" s="56">
        <v>291597.17</v>
      </c>
      <c r="L50" s="56">
        <v>715177.6</v>
      </c>
      <c r="N50" s="125">
        <v>0</v>
      </c>
      <c r="O50" s="125">
        <v>0</v>
      </c>
      <c r="P50" s="125">
        <v>374421.34</v>
      </c>
      <c r="T50" s="56">
        <v>55344</v>
      </c>
      <c r="U50" s="56">
        <v>2191305.25</v>
      </c>
      <c r="X50" s="98">
        <v>1135487.05</v>
      </c>
      <c r="Z50" s="98">
        <v>1187.01</v>
      </c>
      <c r="AA50" s="98">
        <v>787441.2</v>
      </c>
      <c r="AC50" s="126">
        <v>1069641.2</v>
      </c>
      <c r="AD50" s="126">
        <v>15632</v>
      </c>
      <c r="AF50" s="126">
        <v>840379.6</v>
      </c>
      <c r="AG50" s="126">
        <v>155822.29999999999</v>
      </c>
      <c r="AL50" s="96">
        <f t="shared" si="7"/>
        <v>899038.13</v>
      </c>
      <c r="AM50" s="44">
        <f t="shared" si="1"/>
        <v>374421.34</v>
      </c>
      <c r="AN50" s="32">
        <f t="shared" si="6"/>
        <v>524616.79</v>
      </c>
      <c r="AO50" s="29">
        <f t="shared" si="2"/>
        <v>1924115.26</v>
      </c>
      <c r="AP50" s="47">
        <f t="shared" si="3"/>
        <v>2081475.0999999999</v>
      </c>
      <c r="AQ50" s="32">
        <f t="shared" si="4"/>
        <v>-157359.83999999985</v>
      </c>
    </row>
    <row r="51" spans="1:43" x14ac:dyDescent="0.2">
      <c r="A51" s="105" t="s">
        <v>186</v>
      </c>
      <c r="B51" s="105" t="s">
        <v>246</v>
      </c>
      <c r="C51" s="105">
        <v>9821</v>
      </c>
      <c r="D51" s="105" t="s">
        <v>249</v>
      </c>
      <c r="E51" s="56" t="s">
        <v>249</v>
      </c>
      <c r="F51" s="124">
        <v>2324925.6800000002</v>
      </c>
      <c r="G51" s="124">
        <v>0</v>
      </c>
      <c r="H51" s="124">
        <v>116381.9</v>
      </c>
      <c r="K51" s="56">
        <v>1020465.77</v>
      </c>
      <c r="L51" s="56">
        <v>463933.56</v>
      </c>
      <c r="N51" s="125">
        <v>0</v>
      </c>
      <c r="O51" s="125">
        <v>0</v>
      </c>
      <c r="P51" s="125">
        <v>304125.55</v>
      </c>
      <c r="Q51" s="125">
        <v>1444.02</v>
      </c>
      <c r="U51" s="56">
        <v>2281491.52</v>
      </c>
      <c r="X51" s="98">
        <v>2720975.91</v>
      </c>
      <c r="Y51" s="98">
        <v>16900</v>
      </c>
      <c r="Z51" s="98">
        <v>3169.54</v>
      </c>
      <c r="AA51" s="98">
        <v>1325420</v>
      </c>
      <c r="AB51" s="98">
        <v>1750</v>
      </c>
      <c r="AC51" s="126">
        <v>2047740</v>
      </c>
      <c r="AD51" s="126">
        <v>5618</v>
      </c>
      <c r="AF51" s="126">
        <v>1282446.55</v>
      </c>
      <c r="AG51" s="126">
        <v>136975.24</v>
      </c>
      <c r="AL51" s="96">
        <f t="shared" si="7"/>
        <v>2441307.58</v>
      </c>
      <c r="AM51" s="44">
        <f t="shared" si="1"/>
        <v>305569.57</v>
      </c>
      <c r="AN51" s="32">
        <f t="shared" si="6"/>
        <v>2135738.0100000002</v>
      </c>
      <c r="AO51" s="29">
        <f t="shared" si="2"/>
        <v>4068215.45</v>
      </c>
      <c r="AP51" s="47">
        <f t="shared" si="3"/>
        <v>3472779.79</v>
      </c>
      <c r="AQ51" s="32">
        <f t="shared" si="4"/>
        <v>595435.66000000015</v>
      </c>
    </row>
    <row r="52" spans="1:43" x14ac:dyDescent="0.2">
      <c r="A52" s="105" t="s">
        <v>186</v>
      </c>
      <c r="B52" s="105" t="s">
        <v>246</v>
      </c>
      <c r="C52" s="105">
        <v>4858</v>
      </c>
      <c r="D52" s="105" t="s">
        <v>250</v>
      </c>
      <c r="E52" s="56" t="s">
        <v>250</v>
      </c>
      <c r="F52" s="124">
        <v>919320.77</v>
      </c>
      <c r="G52" s="124">
        <v>31800</v>
      </c>
      <c r="H52" s="124">
        <v>11970.86</v>
      </c>
      <c r="K52" s="56">
        <v>467559.62</v>
      </c>
      <c r="L52" s="56">
        <v>534076.43000000005</v>
      </c>
      <c r="N52" s="125">
        <v>0</v>
      </c>
      <c r="O52" s="125">
        <v>0</v>
      </c>
      <c r="P52" s="125">
        <v>35279.25</v>
      </c>
      <c r="Q52" s="125">
        <v>1996.12</v>
      </c>
      <c r="T52" s="56">
        <v>1035.6400000000001</v>
      </c>
      <c r="U52" s="56">
        <v>2647377.69</v>
      </c>
      <c r="X52" s="98">
        <v>2190384.0699999998</v>
      </c>
      <c r="Z52" s="98">
        <v>872.97</v>
      </c>
      <c r="AA52" s="98">
        <v>719265.2</v>
      </c>
      <c r="AC52" s="126">
        <v>1287833.2</v>
      </c>
      <c r="AD52" s="126">
        <v>18836.45</v>
      </c>
      <c r="AF52" s="126">
        <v>1207526.1000000001</v>
      </c>
      <c r="AG52" s="126">
        <v>150216.76999999999</v>
      </c>
      <c r="AL52" s="96">
        <f t="shared" si="7"/>
        <v>963091.63</v>
      </c>
      <c r="AM52" s="44">
        <f t="shared" si="1"/>
        <v>37275.370000000003</v>
      </c>
      <c r="AN52" s="32">
        <f t="shared" si="6"/>
        <v>925816.26</v>
      </c>
      <c r="AO52" s="29">
        <f t="shared" si="2"/>
        <v>2910522.24</v>
      </c>
      <c r="AP52" s="47">
        <f t="shared" si="3"/>
        <v>2664412.52</v>
      </c>
      <c r="AQ52" s="32">
        <f t="shared" si="4"/>
        <v>246109.7200000002</v>
      </c>
    </row>
    <row r="53" spans="1:43" x14ac:dyDescent="0.2">
      <c r="A53" s="105" t="s">
        <v>186</v>
      </c>
      <c r="B53" s="105" t="s">
        <v>246</v>
      </c>
      <c r="C53" s="105">
        <v>5652</v>
      </c>
      <c r="D53" s="105" t="s">
        <v>251</v>
      </c>
      <c r="E53" s="56" t="s">
        <v>251</v>
      </c>
      <c r="F53" s="124">
        <v>380471.82</v>
      </c>
      <c r="G53" s="124">
        <v>0</v>
      </c>
      <c r="H53" s="124">
        <v>52093.919999999998</v>
      </c>
      <c r="K53" s="56">
        <v>434089.66</v>
      </c>
      <c r="L53" s="56">
        <v>448400.66</v>
      </c>
      <c r="N53" s="125">
        <v>0</v>
      </c>
      <c r="O53" s="125">
        <v>0</v>
      </c>
      <c r="P53" s="125">
        <v>380812.64</v>
      </c>
      <c r="Q53" s="125">
        <v>1860</v>
      </c>
      <c r="U53" s="56">
        <v>4706462.17</v>
      </c>
      <c r="X53" s="98">
        <v>804805.91</v>
      </c>
      <c r="Z53" s="98">
        <v>1368.61</v>
      </c>
      <c r="AA53" s="98">
        <v>1064335</v>
      </c>
      <c r="AC53" s="126">
        <v>1282575</v>
      </c>
      <c r="AD53" s="126">
        <v>10128</v>
      </c>
      <c r="AF53" s="126">
        <v>796938.99</v>
      </c>
      <c r="AG53" s="126">
        <v>140628.60999999999</v>
      </c>
      <c r="AL53" s="96">
        <f t="shared" si="7"/>
        <v>432565.74</v>
      </c>
      <c r="AM53" s="44">
        <f t="shared" si="1"/>
        <v>382672.64000000001</v>
      </c>
      <c r="AN53" s="32">
        <f t="shared" si="6"/>
        <v>49893.099999999977</v>
      </c>
      <c r="AO53" s="29">
        <f t="shared" si="2"/>
        <v>1870509.52</v>
      </c>
      <c r="AP53" s="47">
        <f t="shared" si="3"/>
        <v>2230270.6</v>
      </c>
      <c r="AQ53" s="32">
        <f t="shared" si="4"/>
        <v>-359761.08000000007</v>
      </c>
    </row>
    <row r="54" spans="1:43" x14ac:dyDescent="0.2">
      <c r="A54" s="105" t="s">
        <v>188</v>
      </c>
      <c r="B54" s="105" t="s">
        <v>253</v>
      </c>
      <c r="C54" s="105">
        <v>2823</v>
      </c>
      <c r="D54" s="105" t="s">
        <v>255</v>
      </c>
      <c r="E54" s="56" t="s">
        <v>255</v>
      </c>
      <c r="F54" s="124">
        <v>526663.81999999995</v>
      </c>
      <c r="G54" s="124">
        <v>0</v>
      </c>
      <c r="H54" s="124">
        <v>51675.27</v>
      </c>
      <c r="K54" s="56">
        <v>1184503.6599999999</v>
      </c>
      <c r="L54" s="56">
        <v>451962.66</v>
      </c>
      <c r="M54" s="56">
        <v>0</v>
      </c>
      <c r="P54" s="125">
        <v>293555</v>
      </c>
      <c r="Q54" s="125">
        <v>3095.5</v>
      </c>
      <c r="T54" s="56">
        <v>953281.74</v>
      </c>
      <c r="U54" s="56">
        <v>954921</v>
      </c>
      <c r="X54" s="98">
        <v>980684.9</v>
      </c>
      <c r="Y54" s="98">
        <v>64500</v>
      </c>
      <c r="Z54" s="98">
        <v>1269.77</v>
      </c>
      <c r="AA54" s="98">
        <v>628930</v>
      </c>
      <c r="AB54" s="98">
        <v>498434.67</v>
      </c>
      <c r="AC54" s="126">
        <v>1026893</v>
      </c>
      <c r="AD54" s="126">
        <v>890</v>
      </c>
      <c r="AE54" s="126">
        <v>9000</v>
      </c>
      <c r="AF54" s="126">
        <v>887278.4</v>
      </c>
      <c r="AG54" s="126">
        <v>138745.76999999999</v>
      </c>
      <c r="AK54" s="126">
        <v>100000</v>
      </c>
      <c r="AL54" s="96">
        <f t="shared" si="7"/>
        <v>578339.09</v>
      </c>
      <c r="AM54" s="44">
        <f t="shared" si="1"/>
        <v>296650.5</v>
      </c>
      <c r="AN54" s="32">
        <f t="shared" si="6"/>
        <v>281688.58999999997</v>
      </c>
      <c r="AO54" s="29">
        <f t="shared" si="2"/>
        <v>2173819.34</v>
      </c>
      <c r="AP54" s="47">
        <f t="shared" si="3"/>
        <v>2162807.17</v>
      </c>
      <c r="AQ54" s="32">
        <f t="shared" si="4"/>
        <v>11012.169999999925</v>
      </c>
    </row>
    <row r="55" spans="1:43" x14ac:dyDescent="0.2">
      <c r="A55" s="105" t="s">
        <v>188</v>
      </c>
      <c r="B55" s="105" t="s">
        <v>253</v>
      </c>
      <c r="C55" s="105">
        <v>4818</v>
      </c>
      <c r="D55" s="105" t="s">
        <v>256</v>
      </c>
      <c r="E55" s="56" t="s">
        <v>256</v>
      </c>
      <c r="F55" s="124">
        <v>2929926.11</v>
      </c>
      <c r="G55" s="124">
        <v>28140</v>
      </c>
      <c r="H55" s="124">
        <v>19609.82</v>
      </c>
      <c r="K55" s="56">
        <v>814459.69</v>
      </c>
      <c r="L55" s="56">
        <v>502144.5</v>
      </c>
      <c r="O55" s="125">
        <v>0</v>
      </c>
      <c r="P55" s="125">
        <v>19301</v>
      </c>
      <c r="Q55" s="125">
        <v>2351438.5</v>
      </c>
      <c r="T55" s="56">
        <v>740145.36</v>
      </c>
      <c r="U55" s="56">
        <v>2528782.23</v>
      </c>
      <c r="X55" s="98">
        <v>580477.21</v>
      </c>
      <c r="Z55" s="98">
        <v>3732.72</v>
      </c>
      <c r="AA55" s="98">
        <v>855340</v>
      </c>
      <c r="AB55" s="98">
        <v>1169994.3600000001</v>
      </c>
      <c r="AC55" s="126">
        <v>1317773</v>
      </c>
      <c r="AD55" s="126">
        <v>56015</v>
      </c>
      <c r="AF55" s="126">
        <v>2425698.89</v>
      </c>
      <c r="AG55" s="126">
        <v>154378.37</v>
      </c>
      <c r="AL55" s="96">
        <f t="shared" si="7"/>
        <v>2977675.9299999997</v>
      </c>
      <c r="AM55" s="44">
        <f t="shared" si="1"/>
        <v>2370739.5</v>
      </c>
      <c r="AN55" s="32">
        <f t="shared" si="6"/>
        <v>606936.4299999997</v>
      </c>
      <c r="AO55" s="29">
        <f t="shared" si="2"/>
        <v>2609544.29</v>
      </c>
      <c r="AP55" s="47">
        <f t="shared" si="3"/>
        <v>3953865.2600000002</v>
      </c>
      <c r="AQ55" s="32">
        <f t="shared" si="4"/>
        <v>-1344320.9700000002</v>
      </c>
    </row>
    <row r="56" spans="1:43" x14ac:dyDescent="0.2">
      <c r="A56" s="105" t="s">
        <v>188</v>
      </c>
      <c r="B56" s="105" t="s">
        <v>253</v>
      </c>
      <c r="C56" s="105">
        <v>2500</v>
      </c>
      <c r="D56" s="105" t="s">
        <v>257</v>
      </c>
      <c r="E56" s="56" t="s">
        <v>257</v>
      </c>
      <c r="F56" s="124">
        <v>381477.21</v>
      </c>
      <c r="G56" s="124">
        <v>7300</v>
      </c>
      <c r="H56" s="124">
        <v>28920.83</v>
      </c>
      <c r="K56" s="56">
        <v>1094787.6200000001</v>
      </c>
      <c r="L56" s="56">
        <v>100456.01</v>
      </c>
      <c r="O56" s="125">
        <v>-4300</v>
      </c>
      <c r="P56" s="125">
        <v>165973</v>
      </c>
      <c r="Q56" s="125">
        <v>1105</v>
      </c>
      <c r="T56" s="56">
        <v>-878283.71</v>
      </c>
      <c r="U56" s="56">
        <v>2500517.0699999998</v>
      </c>
      <c r="X56" s="98">
        <v>632241.04</v>
      </c>
      <c r="Y56" s="98">
        <v>18200</v>
      </c>
      <c r="Z56" s="98">
        <v>698.63</v>
      </c>
      <c r="AA56" s="98">
        <v>910960</v>
      </c>
      <c r="AB56" s="98">
        <v>22800</v>
      </c>
      <c r="AC56" s="126">
        <v>1118003</v>
      </c>
      <c r="AD56" s="126">
        <v>22028</v>
      </c>
      <c r="AF56" s="126">
        <v>493670.03</v>
      </c>
      <c r="AG56" s="126">
        <v>122714.33</v>
      </c>
      <c r="AL56" s="96">
        <f t="shared" si="7"/>
        <v>417698.04000000004</v>
      </c>
      <c r="AM56" s="44">
        <f t="shared" si="1"/>
        <v>162778</v>
      </c>
      <c r="AN56" s="32">
        <f t="shared" si="6"/>
        <v>254920.04000000004</v>
      </c>
      <c r="AO56" s="29">
        <f t="shared" si="2"/>
        <v>1584899.67</v>
      </c>
      <c r="AP56" s="47">
        <f t="shared" si="3"/>
        <v>1756415.36</v>
      </c>
      <c r="AQ56" s="32">
        <f t="shared" si="4"/>
        <v>-171515.69000000018</v>
      </c>
    </row>
    <row r="57" spans="1:43" x14ac:dyDescent="0.2">
      <c r="A57" s="105" t="s">
        <v>188</v>
      </c>
      <c r="B57" s="105" t="s">
        <v>253</v>
      </c>
      <c r="C57" s="105">
        <v>4429</v>
      </c>
      <c r="D57" s="105" t="s">
        <v>258</v>
      </c>
      <c r="E57" s="56" t="s">
        <v>258</v>
      </c>
      <c r="F57" s="124">
        <v>551177.09</v>
      </c>
      <c r="G57" s="124">
        <v>24500</v>
      </c>
      <c r="H57" s="124">
        <v>16535.599999999999</v>
      </c>
      <c r="K57" s="56">
        <v>660682.5</v>
      </c>
      <c r="L57" s="56">
        <v>547387.61</v>
      </c>
      <c r="P57" s="125">
        <v>288400</v>
      </c>
      <c r="Q57" s="125">
        <v>4794</v>
      </c>
      <c r="T57" s="56">
        <v>-248291.97</v>
      </c>
      <c r="U57" s="56">
        <v>1946573.94</v>
      </c>
      <c r="X57" s="98">
        <v>1098402.3899999999</v>
      </c>
      <c r="Z57" s="98">
        <v>844.81</v>
      </c>
      <c r="AA57" s="98">
        <v>851750</v>
      </c>
      <c r="AB57" s="98">
        <v>53200</v>
      </c>
      <c r="AC57" s="126">
        <v>1365487</v>
      </c>
      <c r="AD57" s="126">
        <v>40235</v>
      </c>
      <c r="AF57" s="126">
        <v>582421.59</v>
      </c>
      <c r="AG57" s="126">
        <v>206034.78</v>
      </c>
      <c r="AL57" s="96">
        <f t="shared" si="7"/>
        <v>592212.68999999994</v>
      </c>
      <c r="AM57" s="44">
        <f t="shared" si="1"/>
        <v>293194</v>
      </c>
      <c r="AN57" s="32">
        <f t="shared" si="6"/>
        <v>299018.68999999994</v>
      </c>
      <c r="AO57" s="29">
        <f t="shared" si="2"/>
        <v>2004197.2</v>
      </c>
      <c r="AP57" s="47">
        <f t="shared" si="3"/>
        <v>2194178.3699999996</v>
      </c>
      <c r="AQ57" s="32">
        <f t="shared" si="4"/>
        <v>-189981.16999999969</v>
      </c>
    </row>
    <row r="58" spans="1:43" x14ac:dyDescent="0.2">
      <c r="A58" s="105" t="s">
        <v>188</v>
      </c>
      <c r="B58" s="105" t="s">
        <v>253</v>
      </c>
      <c r="C58" s="105">
        <v>3247</v>
      </c>
      <c r="D58" s="105" t="s">
        <v>259</v>
      </c>
      <c r="E58" s="56" t="s">
        <v>259</v>
      </c>
      <c r="F58" s="124">
        <v>255273.13</v>
      </c>
      <c r="G58" s="124">
        <v>0</v>
      </c>
      <c r="H58" s="124">
        <v>39355.919999999998</v>
      </c>
      <c r="K58" s="56">
        <v>247468.05</v>
      </c>
      <c r="L58" s="56">
        <v>126780.88</v>
      </c>
      <c r="O58" s="125">
        <v>6092</v>
      </c>
      <c r="P58" s="125">
        <v>125600</v>
      </c>
      <c r="Q58" s="125">
        <v>868</v>
      </c>
      <c r="T58" s="56">
        <v>-295573.74</v>
      </c>
      <c r="U58" s="56">
        <v>980950.37</v>
      </c>
      <c r="X58" s="98">
        <v>541174.29</v>
      </c>
      <c r="Y58" s="98">
        <v>9000</v>
      </c>
      <c r="Z58" s="98">
        <v>299.14999999999998</v>
      </c>
      <c r="AA58" s="98">
        <v>797920</v>
      </c>
      <c r="AB58" s="98">
        <v>112000</v>
      </c>
      <c r="AC58" s="126">
        <v>935925</v>
      </c>
      <c r="AD58" s="126">
        <v>17056</v>
      </c>
      <c r="AF58" s="126">
        <v>608471.09</v>
      </c>
      <c r="AG58" s="126">
        <v>47784</v>
      </c>
      <c r="AL58" s="96">
        <f t="shared" si="7"/>
        <v>294629.05</v>
      </c>
      <c r="AM58" s="44">
        <f t="shared" si="1"/>
        <v>132560</v>
      </c>
      <c r="AN58" s="32">
        <f t="shared" si="6"/>
        <v>162069.04999999999</v>
      </c>
      <c r="AO58" s="29">
        <f t="shared" si="2"/>
        <v>1460393.44</v>
      </c>
      <c r="AP58" s="47">
        <f t="shared" si="3"/>
        <v>1609236.0899999999</v>
      </c>
      <c r="AQ58" s="32">
        <f t="shared" si="4"/>
        <v>-148842.64999999991</v>
      </c>
    </row>
    <row r="59" spans="1:43" s="75" customFormat="1" x14ac:dyDescent="0.2">
      <c r="A59" s="122" t="s">
        <v>188</v>
      </c>
      <c r="B59" s="122" t="s">
        <v>253</v>
      </c>
      <c r="C59" s="122">
        <v>1126</v>
      </c>
      <c r="D59" s="122" t="s">
        <v>260</v>
      </c>
      <c r="E59" s="56" t="s">
        <v>260</v>
      </c>
      <c r="F59" s="124">
        <v>182113.45</v>
      </c>
      <c r="G59" s="124">
        <v>10900</v>
      </c>
      <c r="H59" s="124">
        <v>17827.61</v>
      </c>
      <c r="I59" s="124"/>
      <c r="J59" s="56"/>
      <c r="K59" s="56">
        <v>1150080.05</v>
      </c>
      <c r="L59" s="56">
        <v>59134.45</v>
      </c>
      <c r="M59" s="56"/>
      <c r="N59" s="125"/>
      <c r="O59" s="125"/>
      <c r="P59" s="125">
        <v>13900</v>
      </c>
      <c r="Q59" s="125">
        <v>514</v>
      </c>
      <c r="R59" s="56"/>
      <c r="S59" s="56"/>
      <c r="T59" s="56">
        <v>-142893.22</v>
      </c>
      <c r="U59" s="56">
        <v>1692734.22</v>
      </c>
      <c r="V59" s="98"/>
      <c r="W59" s="98"/>
      <c r="X59" s="98">
        <v>379122.81</v>
      </c>
      <c r="Y59" s="98"/>
      <c r="Z59" s="98">
        <v>390.59</v>
      </c>
      <c r="AA59" s="98">
        <v>619480</v>
      </c>
      <c r="AB59" s="98">
        <v>8082</v>
      </c>
      <c r="AC59" s="126">
        <v>717238</v>
      </c>
      <c r="AD59" s="126">
        <v>9840</v>
      </c>
      <c r="AE59" s="126"/>
      <c r="AF59" s="126">
        <v>320961.56</v>
      </c>
      <c r="AG59" s="126">
        <v>102991.28</v>
      </c>
      <c r="AH59" s="126"/>
      <c r="AI59" s="126"/>
      <c r="AJ59" s="126"/>
      <c r="AK59" s="126"/>
      <c r="AL59" s="96">
        <f t="shared" si="7"/>
        <v>210841.06</v>
      </c>
      <c r="AM59" s="44">
        <f t="shared" si="1"/>
        <v>14414</v>
      </c>
      <c r="AN59" s="32">
        <f t="shared" si="6"/>
        <v>196427.06</v>
      </c>
      <c r="AO59" s="29">
        <f t="shared" si="2"/>
        <v>1007075.4</v>
      </c>
      <c r="AP59" s="47">
        <f t="shared" si="3"/>
        <v>1151030.8400000001</v>
      </c>
      <c r="AQ59" s="32">
        <f t="shared" si="4"/>
        <v>-143955.44000000006</v>
      </c>
    </row>
    <row r="60" spans="1:43" x14ac:dyDescent="0.2">
      <c r="A60" s="105" t="s">
        <v>190</v>
      </c>
      <c r="B60" s="105" t="s">
        <v>262</v>
      </c>
      <c r="C60" s="105">
        <v>3728</v>
      </c>
      <c r="D60" s="105" t="s">
        <v>264</v>
      </c>
      <c r="E60" s="56" t="s">
        <v>264</v>
      </c>
      <c r="F60" s="124">
        <v>530153.18000000005</v>
      </c>
      <c r="G60" s="124">
        <v>17176</v>
      </c>
      <c r="H60" s="124">
        <v>11850.64</v>
      </c>
      <c r="K60" s="56">
        <v>885032.62</v>
      </c>
      <c r="L60" s="56">
        <v>-440402.35</v>
      </c>
      <c r="N60" s="125">
        <v>49591</v>
      </c>
      <c r="O60" s="125">
        <v>68273.37</v>
      </c>
      <c r="P60" s="125">
        <v>250319</v>
      </c>
      <c r="X60" s="98">
        <v>1115775.4099999999</v>
      </c>
      <c r="Z60" s="98">
        <v>396.15</v>
      </c>
      <c r="AA60" s="98">
        <v>556278.9</v>
      </c>
      <c r="AC60" s="126">
        <v>1014500.86</v>
      </c>
      <c r="AD60" s="126">
        <v>5840</v>
      </c>
      <c r="AE60" s="126">
        <v>15452</v>
      </c>
      <c r="AF60" s="126">
        <v>482193.74</v>
      </c>
      <c r="AG60" s="126">
        <v>163717.92000000001</v>
      </c>
      <c r="AL60" s="96">
        <f t="shared" si="7"/>
        <v>559179.82000000007</v>
      </c>
      <c r="AM60" s="44">
        <f t="shared" si="1"/>
        <v>368183.37</v>
      </c>
      <c r="AN60" s="32">
        <f t="shared" si="6"/>
        <v>190996.45000000007</v>
      </c>
      <c r="AO60" s="29">
        <f t="shared" si="2"/>
        <v>1672450.46</v>
      </c>
      <c r="AP60" s="47">
        <f t="shared" si="3"/>
        <v>1681704.52</v>
      </c>
      <c r="AQ60" s="32">
        <f t="shared" si="4"/>
        <v>-9254.0600000000559</v>
      </c>
    </row>
    <row r="61" spans="1:43" x14ac:dyDescent="0.2">
      <c r="A61" s="105" t="s">
        <v>190</v>
      </c>
      <c r="B61" s="105" t="s">
        <v>262</v>
      </c>
      <c r="C61" s="105">
        <v>3543</v>
      </c>
      <c r="D61" s="105" t="s">
        <v>265</v>
      </c>
      <c r="E61" s="56" t="s">
        <v>265</v>
      </c>
      <c r="F61" s="124">
        <v>1002664.72</v>
      </c>
      <c r="G61" s="124">
        <v>130170</v>
      </c>
      <c r="H61" s="124">
        <v>128632.19</v>
      </c>
      <c r="K61" s="56">
        <v>749324.07</v>
      </c>
      <c r="L61" s="56">
        <v>-4958.41</v>
      </c>
      <c r="N61" s="125">
        <v>35585</v>
      </c>
      <c r="O61" s="125">
        <v>9150</v>
      </c>
      <c r="P61" s="125">
        <v>107863</v>
      </c>
      <c r="Q61" s="125">
        <v>9966</v>
      </c>
      <c r="T61" s="56">
        <v>95260.28</v>
      </c>
      <c r="U61" s="56">
        <v>1549075.07</v>
      </c>
      <c r="W61" s="98">
        <v>159.38999999999999</v>
      </c>
      <c r="X61" s="98">
        <v>1610308.81</v>
      </c>
      <c r="Y61" s="98">
        <v>216587</v>
      </c>
      <c r="Z61" s="98">
        <v>1092.5</v>
      </c>
      <c r="AA61" s="98">
        <v>742975.1</v>
      </c>
      <c r="AB61" s="98">
        <v>231800</v>
      </c>
      <c r="AC61" s="126">
        <v>1017275.1</v>
      </c>
      <c r="AF61" s="126">
        <v>919971.95</v>
      </c>
      <c r="AG61" s="126">
        <v>333548.62</v>
      </c>
      <c r="AL61" s="96">
        <f t="shared" si="7"/>
        <v>1261466.9099999999</v>
      </c>
      <c r="AM61" s="44">
        <f t="shared" si="1"/>
        <v>162564</v>
      </c>
      <c r="AN61" s="32">
        <f t="shared" si="6"/>
        <v>1098902.9099999999</v>
      </c>
      <c r="AO61" s="29">
        <f t="shared" si="2"/>
        <v>2802922.8</v>
      </c>
      <c r="AP61" s="47">
        <f t="shared" si="3"/>
        <v>2270795.67</v>
      </c>
      <c r="AQ61" s="32">
        <f t="shared" si="4"/>
        <v>532127.12999999989</v>
      </c>
    </row>
    <row r="62" spans="1:43" x14ac:dyDescent="0.2">
      <c r="A62" s="105" t="s">
        <v>190</v>
      </c>
      <c r="B62" s="105" t="s">
        <v>262</v>
      </c>
      <c r="C62" s="105">
        <v>6330</v>
      </c>
      <c r="D62" s="105" t="s">
        <v>266</v>
      </c>
      <c r="E62" s="56" t="s">
        <v>266</v>
      </c>
      <c r="F62" s="124">
        <v>879427.18</v>
      </c>
      <c r="G62" s="124">
        <v>881031</v>
      </c>
      <c r="H62" s="124">
        <v>65553.509999999995</v>
      </c>
      <c r="K62" s="56">
        <v>74133.440000000002</v>
      </c>
      <c r="L62" s="56">
        <v>177789.34</v>
      </c>
      <c r="O62" s="125">
        <v>85300</v>
      </c>
      <c r="P62" s="125">
        <v>636714</v>
      </c>
      <c r="Q62" s="125">
        <v>895001.68</v>
      </c>
      <c r="U62" s="56">
        <v>3406179.86</v>
      </c>
      <c r="X62" s="98">
        <v>1318374.95</v>
      </c>
      <c r="Z62" s="98">
        <v>321.64</v>
      </c>
      <c r="AA62" s="98">
        <v>839329.6</v>
      </c>
      <c r="AB62" s="98">
        <v>182400</v>
      </c>
      <c r="AC62" s="126">
        <v>1281009.6000000001</v>
      </c>
      <c r="AF62" s="126">
        <v>910838.22</v>
      </c>
      <c r="AG62" s="126">
        <v>129954.48</v>
      </c>
      <c r="AL62" s="96">
        <f t="shared" si="7"/>
        <v>1826011.6900000002</v>
      </c>
      <c r="AM62" s="44">
        <f t="shared" si="1"/>
        <v>1617015.6800000002</v>
      </c>
      <c r="AN62" s="32">
        <f t="shared" si="6"/>
        <v>208996.01</v>
      </c>
      <c r="AO62" s="29">
        <f t="shared" si="2"/>
        <v>2340426.19</v>
      </c>
      <c r="AP62" s="47">
        <f t="shared" si="3"/>
        <v>2321802.3000000003</v>
      </c>
      <c r="AQ62" s="32">
        <f t="shared" si="4"/>
        <v>18623.889999999665</v>
      </c>
    </row>
    <row r="63" spans="1:43" x14ac:dyDescent="0.2">
      <c r="A63" s="105" t="s">
        <v>190</v>
      </c>
      <c r="B63" s="105" t="s">
        <v>262</v>
      </c>
      <c r="C63" s="105">
        <v>3421</v>
      </c>
      <c r="D63" s="105" t="s">
        <v>267</v>
      </c>
      <c r="E63" s="56" t="s">
        <v>267</v>
      </c>
      <c r="F63" s="124">
        <v>425576.79</v>
      </c>
      <c r="G63" s="124">
        <v>0</v>
      </c>
      <c r="H63" s="124">
        <v>21133.05</v>
      </c>
      <c r="K63" s="56">
        <v>234986.62</v>
      </c>
      <c r="L63" s="56">
        <v>160034.67000000001</v>
      </c>
      <c r="N63" s="125">
        <v>0</v>
      </c>
      <c r="O63" s="125">
        <v>13325</v>
      </c>
      <c r="P63" s="125">
        <v>100434</v>
      </c>
      <c r="U63" s="56">
        <v>1679166.57</v>
      </c>
      <c r="X63" s="98">
        <v>1189968.1000000001</v>
      </c>
      <c r="Z63" s="98">
        <v>316.01</v>
      </c>
      <c r="AA63" s="98">
        <v>69868.100000000006</v>
      </c>
      <c r="AC63" s="126">
        <v>291498.09999999998</v>
      </c>
      <c r="AE63" s="126">
        <v>15696</v>
      </c>
      <c r="AF63" s="126">
        <v>558110.01</v>
      </c>
      <c r="AG63" s="126">
        <v>125865.18</v>
      </c>
      <c r="AL63" s="96">
        <f t="shared" si="7"/>
        <v>446709.83999999997</v>
      </c>
      <c r="AM63" s="44">
        <f t="shared" si="1"/>
        <v>113759</v>
      </c>
      <c r="AN63" s="32">
        <f t="shared" si="6"/>
        <v>332950.83999999997</v>
      </c>
      <c r="AO63" s="29">
        <f t="shared" si="2"/>
        <v>1260152.2100000002</v>
      </c>
      <c r="AP63" s="47">
        <f t="shared" si="3"/>
        <v>991169.29</v>
      </c>
      <c r="AQ63" s="32">
        <f t="shared" si="4"/>
        <v>268982.92000000016</v>
      </c>
    </row>
    <row r="64" spans="1:43" x14ac:dyDescent="0.2">
      <c r="A64" s="105" t="s">
        <v>190</v>
      </c>
      <c r="B64" s="105" t="s">
        <v>262</v>
      </c>
      <c r="C64" s="105">
        <v>3591</v>
      </c>
      <c r="D64" s="105" t="s">
        <v>268</v>
      </c>
      <c r="E64" s="56" t="s">
        <v>268</v>
      </c>
      <c r="F64" s="124">
        <v>615437.38</v>
      </c>
      <c r="G64" s="124">
        <v>2613</v>
      </c>
      <c r="H64" s="124">
        <v>18672.41</v>
      </c>
      <c r="K64" s="56">
        <v>572962.32999999996</v>
      </c>
      <c r="L64" s="56">
        <v>265704.8</v>
      </c>
      <c r="N64" s="125">
        <v>0</v>
      </c>
      <c r="O64" s="125">
        <v>43650</v>
      </c>
      <c r="P64" s="125">
        <v>281364</v>
      </c>
      <c r="Q64" s="125">
        <v>12400</v>
      </c>
      <c r="U64" s="56">
        <v>1290095.46</v>
      </c>
      <c r="X64" s="98">
        <v>1323242.47</v>
      </c>
      <c r="Z64" s="98">
        <v>231.96</v>
      </c>
      <c r="AA64" s="98">
        <v>511300</v>
      </c>
      <c r="AB64" s="98">
        <v>111400</v>
      </c>
      <c r="AC64" s="126">
        <v>891570</v>
      </c>
      <c r="AF64" s="126">
        <v>598591.39</v>
      </c>
      <c r="AG64" s="126">
        <v>94833.9</v>
      </c>
      <c r="AL64" s="96">
        <f t="shared" si="7"/>
        <v>636722.79</v>
      </c>
      <c r="AM64" s="44">
        <f t="shared" si="1"/>
        <v>337414</v>
      </c>
      <c r="AN64" s="32">
        <f t="shared" si="6"/>
        <v>299308.79000000004</v>
      </c>
      <c r="AO64" s="29">
        <f t="shared" si="2"/>
        <v>1946174.43</v>
      </c>
      <c r="AP64" s="47">
        <f t="shared" si="3"/>
        <v>1584995.29</v>
      </c>
      <c r="AQ64" s="32">
        <f t="shared" si="4"/>
        <v>361179.1399999999</v>
      </c>
    </row>
    <row r="65" spans="1:43" x14ac:dyDescent="0.2">
      <c r="A65" s="105" t="s">
        <v>190</v>
      </c>
      <c r="B65" s="105" t="s">
        <v>262</v>
      </c>
      <c r="C65" s="105">
        <v>4772</v>
      </c>
      <c r="D65" s="105" t="s">
        <v>269</v>
      </c>
      <c r="E65" s="56" t="s">
        <v>269</v>
      </c>
      <c r="F65" s="124">
        <v>856484.36</v>
      </c>
      <c r="G65" s="124">
        <v>0</v>
      </c>
      <c r="H65" s="124">
        <v>10959.81</v>
      </c>
      <c r="K65" s="56">
        <v>101977.74</v>
      </c>
      <c r="L65" s="56">
        <v>140169.07999999999</v>
      </c>
      <c r="N65" s="125">
        <v>14873</v>
      </c>
      <c r="O65" s="125">
        <v>145185</v>
      </c>
      <c r="P65" s="125">
        <v>307413</v>
      </c>
      <c r="Q65" s="125">
        <v>4975</v>
      </c>
      <c r="T65" s="56">
        <v>-1474426.49</v>
      </c>
      <c r="U65" s="56">
        <v>2056145.55</v>
      </c>
      <c r="X65" s="98">
        <v>1362910.34</v>
      </c>
      <c r="Z65" s="98">
        <v>799.51</v>
      </c>
      <c r="AA65" s="98">
        <v>1262936</v>
      </c>
      <c r="AB65" s="98">
        <v>7500</v>
      </c>
      <c r="AC65" s="126">
        <v>1648316</v>
      </c>
      <c r="AE65" s="126">
        <v>14828</v>
      </c>
      <c r="AF65" s="126">
        <v>557108.68000000005</v>
      </c>
      <c r="AG65" s="126">
        <v>229332.24</v>
      </c>
      <c r="AL65" s="96">
        <f t="shared" si="7"/>
        <v>867444.17</v>
      </c>
      <c r="AM65" s="44">
        <f t="shared" si="1"/>
        <v>472446</v>
      </c>
      <c r="AN65" s="32">
        <f t="shared" si="6"/>
        <v>394998.17000000004</v>
      </c>
      <c r="AO65" s="29">
        <f t="shared" si="2"/>
        <v>2634145.85</v>
      </c>
      <c r="AP65" s="47">
        <f t="shared" si="3"/>
        <v>2449584.92</v>
      </c>
      <c r="AQ65" s="32">
        <f t="shared" si="4"/>
        <v>184560.93000000017</v>
      </c>
    </row>
    <row r="66" spans="1:43" x14ac:dyDescent="0.2">
      <c r="A66" s="105" t="s">
        <v>192</v>
      </c>
      <c r="B66" s="105" t="s">
        <v>271</v>
      </c>
      <c r="C66" s="105">
        <v>5834</v>
      </c>
      <c r="D66" s="105" t="s">
        <v>273</v>
      </c>
      <c r="E66" s="56" t="s">
        <v>273</v>
      </c>
      <c r="F66" s="124">
        <v>419252.92</v>
      </c>
      <c r="G66" s="124">
        <v>0</v>
      </c>
      <c r="H66" s="124">
        <v>98547.77</v>
      </c>
      <c r="K66" s="56">
        <v>847441.81</v>
      </c>
      <c r="L66" s="56">
        <v>552629.96</v>
      </c>
      <c r="N66" s="125">
        <v>15235</v>
      </c>
      <c r="O66" s="125">
        <v>21221.27</v>
      </c>
      <c r="P66" s="125">
        <v>68930</v>
      </c>
      <c r="Q66" s="125">
        <v>11880.61</v>
      </c>
      <c r="T66" s="56">
        <v>-233564.22</v>
      </c>
      <c r="U66" s="56">
        <v>2912713.08</v>
      </c>
      <c r="X66" s="98">
        <v>1434551.07</v>
      </c>
      <c r="Y66" s="98">
        <v>284051</v>
      </c>
      <c r="Z66" s="98">
        <v>1251.49</v>
      </c>
      <c r="AC66" s="126">
        <v>607800</v>
      </c>
      <c r="AF66" s="126">
        <v>1422551.44</v>
      </c>
      <c r="AG66" s="126">
        <v>230026.52</v>
      </c>
      <c r="AL66" s="96">
        <f t="shared" si="7"/>
        <v>517800.69</v>
      </c>
      <c r="AM66" s="44">
        <f t="shared" si="1"/>
        <v>117266.88</v>
      </c>
      <c r="AN66" s="32">
        <f t="shared" si="6"/>
        <v>400533.81</v>
      </c>
      <c r="AO66" s="29">
        <f t="shared" si="2"/>
        <v>1719853.56</v>
      </c>
      <c r="AP66" s="47">
        <f t="shared" si="3"/>
        <v>2260377.96</v>
      </c>
      <c r="AQ66" s="32">
        <f t="shared" si="4"/>
        <v>-540524.39999999991</v>
      </c>
    </row>
    <row r="67" spans="1:43" x14ac:dyDescent="0.2">
      <c r="A67" s="105" t="s">
        <v>192</v>
      </c>
      <c r="B67" s="105" t="s">
        <v>271</v>
      </c>
      <c r="C67" s="105">
        <v>4475</v>
      </c>
      <c r="D67" s="105" t="s">
        <v>274</v>
      </c>
      <c r="E67" s="56" t="s">
        <v>274</v>
      </c>
      <c r="F67" s="124">
        <v>464265.14</v>
      </c>
      <c r="G67" s="124">
        <v>0</v>
      </c>
      <c r="H67" s="124">
        <v>66608.039999999994</v>
      </c>
      <c r="K67" s="56">
        <v>928911.5</v>
      </c>
      <c r="L67" s="56">
        <v>634750.81000000006</v>
      </c>
      <c r="N67" s="125">
        <v>101700</v>
      </c>
      <c r="O67" s="125">
        <v>54994.54</v>
      </c>
      <c r="Q67" s="125">
        <v>1750</v>
      </c>
      <c r="T67" s="56">
        <v>617920.51</v>
      </c>
      <c r="U67" s="56">
        <v>1364480.05</v>
      </c>
      <c r="X67" s="98">
        <v>1116672.0900000001</v>
      </c>
      <c r="Y67" s="98">
        <v>23616</v>
      </c>
      <c r="Z67" s="98">
        <v>877.4</v>
      </c>
      <c r="AC67" s="126">
        <v>436160</v>
      </c>
      <c r="AF67" s="126">
        <v>596713.05000000005</v>
      </c>
      <c r="AG67" s="126">
        <v>157469.53</v>
      </c>
      <c r="AL67" s="96">
        <f t="shared" si="7"/>
        <v>530873.18000000005</v>
      </c>
      <c r="AM67" s="44">
        <f t="shared" si="1"/>
        <v>158444.54</v>
      </c>
      <c r="AN67" s="32">
        <f t="shared" si="6"/>
        <v>372428.64</v>
      </c>
      <c r="AO67" s="29">
        <f t="shared" si="2"/>
        <v>1141165.49</v>
      </c>
      <c r="AP67" s="47">
        <f t="shared" si="3"/>
        <v>1190342.58</v>
      </c>
      <c r="AQ67" s="32">
        <f t="shared" si="4"/>
        <v>-49177.090000000084</v>
      </c>
    </row>
    <row r="68" spans="1:43" x14ac:dyDescent="0.2">
      <c r="A68" s="105" t="s">
        <v>192</v>
      </c>
      <c r="B68" s="105" t="s">
        <v>271</v>
      </c>
      <c r="C68" s="105">
        <v>1990</v>
      </c>
      <c r="D68" s="105" t="s">
        <v>275</v>
      </c>
      <c r="E68" s="56" t="s">
        <v>275</v>
      </c>
      <c r="F68" s="124">
        <v>78566.92</v>
      </c>
      <c r="G68" s="124">
        <v>0</v>
      </c>
      <c r="H68" s="124">
        <v>18783.57</v>
      </c>
      <c r="K68" s="56">
        <v>937836.99</v>
      </c>
      <c r="L68" s="56">
        <v>335367.40000000002</v>
      </c>
      <c r="N68" s="125">
        <v>10035</v>
      </c>
      <c r="O68" s="125">
        <v>14732.58</v>
      </c>
      <c r="Q68" s="125">
        <v>1750</v>
      </c>
      <c r="S68" s="56">
        <v>-729998.35</v>
      </c>
      <c r="U68" s="56">
        <v>2067672.51</v>
      </c>
      <c r="X68" s="98">
        <v>891532.78</v>
      </c>
      <c r="Y68" s="98">
        <v>23616</v>
      </c>
      <c r="Z68" s="98">
        <v>326.51</v>
      </c>
      <c r="AC68" s="126">
        <v>191360</v>
      </c>
      <c r="AF68" s="126">
        <v>467204.46</v>
      </c>
      <c r="AG68" s="126">
        <v>179845.69</v>
      </c>
      <c r="AL68" s="96">
        <f t="shared" si="7"/>
        <v>97350.489999999991</v>
      </c>
      <c r="AM68" s="44">
        <f t="shared" si="1"/>
        <v>26517.58</v>
      </c>
      <c r="AN68" s="32">
        <f t="shared" si="6"/>
        <v>70832.909999999989</v>
      </c>
      <c r="AO68" s="29">
        <f t="shared" si="2"/>
        <v>915475.29</v>
      </c>
      <c r="AP68" s="47">
        <f t="shared" si="3"/>
        <v>838410.14999999991</v>
      </c>
      <c r="AQ68" s="32">
        <f t="shared" si="4"/>
        <v>77065.14000000013</v>
      </c>
    </row>
    <row r="69" spans="1:43" x14ac:dyDescent="0.2">
      <c r="A69" s="105" t="s">
        <v>192</v>
      </c>
      <c r="B69" s="105" t="s">
        <v>271</v>
      </c>
      <c r="C69" s="105">
        <v>5043</v>
      </c>
      <c r="D69" s="105" t="s">
        <v>276</v>
      </c>
      <c r="E69" s="56" t="s">
        <v>276</v>
      </c>
      <c r="F69" s="124">
        <v>333503.45</v>
      </c>
      <c r="G69" s="124">
        <v>0</v>
      </c>
      <c r="H69" s="124">
        <v>4063.67</v>
      </c>
      <c r="K69" s="56">
        <v>848327.85</v>
      </c>
      <c r="L69" s="56">
        <v>639844.76</v>
      </c>
      <c r="N69" s="125">
        <v>3571</v>
      </c>
      <c r="O69" s="125">
        <v>56329.5</v>
      </c>
      <c r="T69" s="56">
        <v>-466933.72</v>
      </c>
      <c r="U69" s="56">
        <v>2226508.67</v>
      </c>
      <c r="X69" s="98">
        <v>1237891.6399999999</v>
      </c>
      <c r="Z69" s="98">
        <v>505.79</v>
      </c>
      <c r="AB69" s="98">
        <v>8000</v>
      </c>
      <c r="AC69" s="126">
        <v>373272</v>
      </c>
      <c r="AE69" s="126">
        <v>10422</v>
      </c>
      <c r="AF69" s="126">
        <v>558263.57999999996</v>
      </c>
      <c r="AG69" s="126">
        <v>202713.57</v>
      </c>
      <c r="AL69" s="96">
        <f t="shared" si="7"/>
        <v>337567.12</v>
      </c>
      <c r="AM69" s="44">
        <f t="shared" ref="AM69:AM70" si="8">SUM(N69:Q69)</f>
        <v>59900.5</v>
      </c>
      <c r="AN69" s="32">
        <f t="shared" si="6"/>
        <v>277666.62</v>
      </c>
      <c r="AO69" s="29">
        <f t="shared" ref="AO69:AO70" si="9">SUM(V69:AB69)</f>
        <v>1246397.43</v>
      </c>
      <c r="AP69" s="47">
        <f t="shared" ref="AP69:AP70" si="10">SUM(AC69:AK69)</f>
        <v>1144671.1499999999</v>
      </c>
      <c r="AQ69" s="32">
        <f t="shared" ref="AQ69:AQ70" si="11">AO69-AP69</f>
        <v>101726.28000000003</v>
      </c>
    </row>
    <row r="70" spans="1:43" x14ac:dyDescent="0.2">
      <c r="A70" s="105" t="s">
        <v>192</v>
      </c>
      <c r="B70" s="105" t="s">
        <v>271</v>
      </c>
      <c r="C70" s="105">
        <v>5442</v>
      </c>
      <c r="D70" s="105" t="s">
        <v>277</v>
      </c>
      <c r="E70" s="56" t="s">
        <v>277</v>
      </c>
      <c r="F70" s="124">
        <v>299850.26</v>
      </c>
      <c r="G70" s="124">
        <v>0</v>
      </c>
      <c r="H70" s="124">
        <v>19815.080000000002</v>
      </c>
      <c r="K70" s="56">
        <v>551528.78</v>
      </c>
      <c r="L70" s="56">
        <v>878152.49</v>
      </c>
      <c r="N70" s="125">
        <v>22530</v>
      </c>
      <c r="O70" s="125">
        <v>15975.73</v>
      </c>
      <c r="Q70" s="125">
        <v>311</v>
      </c>
      <c r="T70" s="56">
        <v>648.83000000000004</v>
      </c>
      <c r="U70" s="56">
        <v>2114406.96</v>
      </c>
      <c r="X70" s="98">
        <v>1448407.52</v>
      </c>
      <c r="Z70" s="98">
        <v>1485.99</v>
      </c>
      <c r="AC70" s="126">
        <v>434836</v>
      </c>
      <c r="AE70" s="126">
        <v>5408</v>
      </c>
      <c r="AF70" s="126">
        <v>772801.24</v>
      </c>
      <c r="AG70" s="126">
        <v>236533.79</v>
      </c>
      <c r="AL70" s="96">
        <f t="shared" si="7"/>
        <v>319665.34000000003</v>
      </c>
      <c r="AM70" s="44">
        <f t="shared" si="8"/>
        <v>38816.729999999996</v>
      </c>
      <c r="AN70" s="32">
        <f t="shared" si="6"/>
        <v>280848.61000000004</v>
      </c>
      <c r="AO70" s="29">
        <f t="shared" si="9"/>
        <v>1449893.51</v>
      </c>
      <c r="AP70" s="47">
        <f t="shared" si="10"/>
        <v>1449579.03</v>
      </c>
      <c r="AQ70" s="32">
        <f t="shared" si="11"/>
        <v>314.47999999998137</v>
      </c>
    </row>
    <row r="71" spans="1:43" x14ac:dyDescent="0.2">
      <c r="AM71" s="44"/>
      <c r="AO71" s="29"/>
      <c r="AP71" s="47"/>
    </row>
    <row r="72" spans="1:43" x14ac:dyDescent="0.2">
      <c r="AM72" s="44"/>
      <c r="AO72" s="29"/>
      <c r="AP72" s="47"/>
    </row>
    <row r="73" spans="1:43" x14ac:dyDescent="0.2">
      <c r="AM73" s="44"/>
      <c r="AO73" s="29"/>
      <c r="AP73" s="47"/>
    </row>
    <row r="74" spans="1:43" x14ac:dyDescent="0.2">
      <c r="AM74" s="44"/>
      <c r="AO74" s="29"/>
      <c r="AP74" s="47"/>
    </row>
    <row r="75" spans="1:43" x14ac:dyDescent="0.2">
      <c r="AM75" s="44"/>
      <c r="AO75" s="29"/>
      <c r="AP75" s="47"/>
    </row>
    <row r="76" spans="1:43" x14ac:dyDescent="0.2">
      <c r="AM76" s="44"/>
      <c r="AO76" s="29"/>
      <c r="AP76" s="47"/>
    </row>
    <row r="77" spans="1:43" x14ac:dyDescent="0.2">
      <c r="AM77" s="44"/>
      <c r="AO77" s="29"/>
      <c r="AP77" s="47"/>
    </row>
    <row r="78" spans="1:43" x14ac:dyDescent="0.2">
      <c r="AM78" s="44"/>
      <c r="AO78" s="29"/>
      <c r="AP78" s="47"/>
    </row>
    <row r="79" spans="1:43" x14ac:dyDescent="0.2">
      <c r="AM79" s="44"/>
      <c r="AO79" s="29"/>
      <c r="AP79" s="47"/>
    </row>
    <row r="80" spans="1:43" x14ac:dyDescent="0.2">
      <c r="AM80" s="44"/>
      <c r="AO80" s="29"/>
      <c r="AP80" s="47"/>
    </row>
    <row r="81" spans="39:42" x14ac:dyDescent="0.2">
      <c r="AM81" s="44"/>
      <c r="AO81" s="29"/>
      <c r="AP81" s="47"/>
    </row>
    <row r="82" spans="39:42" x14ac:dyDescent="0.2">
      <c r="AM82" s="44"/>
      <c r="AO82" s="29"/>
      <c r="AP82" s="47"/>
    </row>
    <row r="83" spans="39:42" x14ac:dyDescent="0.2">
      <c r="AM83" s="44"/>
      <c r="AO83" s="29"/>
      <c r="AP83" s="47"/>
    </row>
    <row r="84" spans="39:42" x14ac:dyDescent="0.2">
      <c r="AM84" s="44"/>
      <c r="AO84" s="29"/>
      <c r="AP84" s="47"/>
    </row>
    <row r="85" spans="39:42" x14ac:dyDescent="0.2">
      <c r="AM85" s="44"/>
      <c r="AO85" s="29"/>
      <c r="AP85" s="47"/>
    </row>
    <row r="86" spans="39:42" x14ac:dyDescent="0.2">
      <c r="AM86" s="44"/>
      <c r="AO86" s="29"/>
      <c r="AP86" s="47"/>
    </row>
    <row r="87" spans="39:42" x14ac:dyDescent="0.2">
      <c r="AM87" s="44"/>
      <c r="AO87" s="29"/>
      <c r="AP87" s="47"/>
    </row>
    <row r="88" spans="39:42" x14ac:dyDescent="0.2">
      <c r="AM88" s="44"/>
      <c r="AO88" s="29"/>
      <c r="AP88" s="47"/>
    </row>
    <row r="89" spans="39:42" x14ac:dyDescent="0.2">
      <c r="AM89" s="44"/>
      <c r="AO89" s="29"/>
      <c r="AP89" s="47"/>
    </row>
    <row r="90" spans="39:42" x14ac:dyDescent="0.2">
      <c r="AM90" s="44"/>
      <c r="AO90" s="29"/>
      <c r="AP90" s="47"/>
    </row>
    <row r="91" spans="39:42" x14ac:dyDescent="0.2">
      <c r="AM91" s="44"/>
      <c r="AO91" s="29"/>
      <c r="AP91" s="47"/>
    </row>
    <row r="92" spans="39:42" x14ac:dyDescent="0.2">
      <c r="AM92" s="44"/>
      <c r="AO92" s="29"/>
      <c r="AP92" s="47"/>
    </row>
    <row r="93" spans="39:42" x14ac:dyDescent="0.2">
      <c r="AM93" s="44"/>
      <c r="AO93" s="29"/>
      <c r="AP93" s="47"/>
    </row>
    <row r="94" spans="39:42" x14ac:dyDescent="0.2">
      <c r="AM94" s="44"/>
      <c r="AO94" s="29"/>
      <c r="AP94" s="47"/>
    </row>
    <row r="95" spans="39:42" x14ac:dyDescent="0.2">
      <c r="AM95" s="44"/>
      <c r="AO95" s="29"/>
      <c r="AP95" s="47"/>
    </row>
    <row r="96" spans="39:42" x14ac:dyDescent="0.2">
      <c r="AM96" s="44"/>
      <c r="AO96" s="29"/>
      <c r="AP96" s="47"/>
    </row>
    <row r="97" spans="39:42" x14ac:dyDescent="0.2">
      <c r="AM97" s="44"/>
      <c r="AO97" s="29"/>
      <c r="AP97" s="47"/>
    </row>
    <row r="98" spans="39:42" x14ac:dyDescent="0.2">
      <c r="AM98" s="44"/>
      <c r="AO98" s="29"/>
      <c r="AP98" s="47"/>
    </row>
    <row r="99" spans="39:42" x14ac:dyDescent="0.2">
      <c r="AM99" s="44"/>
      <c r="AO99" s="29"/>
      <c r="AP99" s="47"/>
    </row>
    <row r="100" spans="39:42" x14ac:dyDescent="0.2">
      <c r="AM100" s="44"/>
      <c r="AO100" s="29"/>
      <c r="AP100" s="47"/>
    </row>
    <row r="101" spans="39:42" x14ac:dyDescent="0.2">
      <c r="AM101" s="44"/>
      <c r="AO101" s="29"/>
      <c r="AP101" s="47"/>
    </row>
    <row r="102" spans="39:42" x14ac:dyDescent="0.2">
      <c r="AM102" s="44"/>
      <c r="AO102" s="29"/>
      <c r="AP102" s="47"/>
    </row>
    <row r="103" spans="39:42" x14ac:dyDescent="0.2">
      <c r="AM103" s="44"/>
      <c r="AO103" s="29"/>
      <c r="AP103" s="47"/>
    </row>
    <row r="104" spans="39:42" x14ac:dyDescent="0.2">
      <c r="AM104" s="44"/>
      <c r="AO104" s="29"/>
      <c r="AP104" s="47"/>
    </row>
    <row r="105" spans="39:42" x14ac:dyDescent="0.2">
      <c r="AM105" s="44"/>
      <c r="AO105" s="29"/>
      <c r="AP105" s="47"/>
    </row>
    <row r="106" spans="39:42" x14ac:dyDescent="0.2">
      <c r="AM106" s="44"/>
      <c r="AO106" s="29"/>
      <c r="AP106" s="47"/>
    </row>
    <row r="107" spans="39:42" x14ac:dyDescent="0.2">
      <c r="AM107" s="44"/>
      <c r="AO107" s="29"/>
      <c r="AP107" s="47"/>
    </row>
    <row r="108" spans="39:42" x14ac:dyDescent="0.2">
      <c r="AM108" s="44"/>
      <c r="AO108" s="29"/>
      <c r="AP108" s="47"/>
    </row>
    <row r="109" spans="39:42" x14ac:dyDescent="0.2">
      <c r="AM109" s="44"/>
      <c r="AO109" s="29"/>
      <c r="AP109" s="47"/>
    </row>
    <row r="110" spans="39:42" x14ac:dyDescent="0.2">
      <c r="AM110" s="44"/>
      <c r="AO110" s="29"/>
      <c r="AP110" s="47"/>
    </row>
    <row r="111" spans="39:42" x14ac:dyDescent="0.2">
      <c r="AM111" s="44"/>
      <c r="AO111" s="29"/>
      <c r="AP111" s="47"/>
    </row>
    <row r="112" spans="39:42" x14ac:dyDescent="0.2">
      <c r="AM112" s="44"/>
      <c r="AO112" s="29"/>
      <c r="AP112" s="47"/>
    </row>
    <row r="113" spans="39:42" x14ac:dyDescent="0.2">
      <c r="AM113" s="44"/>
      <c r="AO113" s="29"/>
      <c r="AP113" s="47"/>
    </row>
    <row r="114" spans="39:42" x14ac:dyDescent="0.2">
      <c r="AM114" s="44"/>
      <c r="AO114" s="29"/>
      <c r="AP114" s="47"/>
    </row>
    <row r="115" spans="39:42" x14ac:dyDescent="0.2">
      <c r="AM115" s="44"/>
      <c r="AO115" s="29"/>
      <c r="AP115" s="47"/>
    </row>
    <row r="116" spans="39:42" x14ac:dyDescent="0.2">
      <c r="AM116" s="44"/>
      <c r="AO116" s="29"/>
      <c r="AP116" s="47"/>
    </row>
    <row r="117" spans="39:42" x14ac:dyDescent="0.2">
      <c r="AM117" s="44"/>
      <c r="AO117" s="29"/>
      <c r="AP117" s="47"/>
    </row>
    <row r="118" spans="39:42" x14ac:dyDescent="0.2">
      <c r="AM118" s="44"/>
      <c r="AO118" s="29"/>
      <c r="AP118" s="47"/>
    </row>
    <row r="119" spans="39:42" x14ac:dyDescent="0.2">
      <c r="AM119" s="44"/>
      <c r="AO119" s="29"/>
      <c r="AP119" s="47"/>
    </row>
    <row r="120" spans="39:42" x14ac:dyDescent="0.2">
      <c r="AM120" s="44"/>
      <c r="AO120" s="29"/>
      <c r="AP120" s="47"/>
    </row>
    <row r="121" spans="39:42" x14ac:dyDescent="0.2">
      <c r="AM121" s="44"/>
      <c r="AO121" s="29"/>
      <c r="AP121" s="47"/>
    </row>
    <row r="122" spans="39:42" x14ac:dyDescent="0.2">
      <c r="AM122" s="44"/>
      <c r="AO122" s="29"/>
      <c r="AP122" s="47"/>
    </row>
    <row r="123" spans="39:42" x14ac:dyDescent="0.2">
      <c r="AM123" s="44"/>
      <c r="AO123" s="29"/>
      <c r="AP123" s="47"/>
    </row>
    <row r="124" spans="39:42" x14ac:dyDescent="0.2">
      <c r="AM124" s="44"/>
      <c r="AO124" s="29"/>
      <c r="AP124" s="47"/>
    </row>
    <row r="125" spans="39:42" x14ac:dyDescent="0.2">
      <c r="AM125" s="44"/>
      <c r="AO125" s="29"/>
      <c r="AP125" s="47"/>
    </row>
    <row r="126" spans="39:42" x14ac:dyDescent="0.2">
      <c r="AM126" s="44"/>
      <c r="AO126" s="29"/>
      <c r="AP126" s="47"/>
    </row>
    <row r="127" spans="39:42" x14ac:dyDescent="0.2">
      <c r="AM127" s="44"/>
      <c r="AO127" s="29"/>
      <c r="AP127" s="47"/>
    </row>
    <row r="128" spans="39:42" x14ac:dyDescent="0.2">
      <c r="AM128" s="44"/>
      <c r="AO128" s="29"/>
      <c r="AP128" s="47"/>
    </row>
    <row r="129" spans="39:42" x14ac:dyDescent="0.2">
      <c r="AM129" s="44"/>
      <c r="AO129" s="29"/>
      <c r="AP129" s="47"/>
    </row>
    <row r="130" spans="39:42" x14ac:dyDescent="0.2">
      <c r="AM130" s="44"/>
      <c r="AO130" s="29"/>
      <c r="AP130" s="47"/>
    </row>
    <row r="131" spans="39:42" x14ac:dyDescent="0.2">
      <c r="AM131" s="44"/>
      <c r="AO131" s="29"/>
      <c r="AP131" s="47"/>
    </row>
    <row r="132" spans="39:42" x14ac:dyDescent="0.2">
      <c r="AM132" s="44"/>
      <c r="AO132" s="29"/>
      <c r="AP132" s="47"/>
    </row>
    <row r="133" spans="39:42" x14ac:dyDescent="0.2">
      <c r="AM133" s="44"/>
      <c r="AO133" s="29"/>
      <c r="AP133" s="47"/>
    </row>
    <row r="134" spans="39:42" x14ac:dyDescent="0.2">
      <c r="AM134" s="44"/>
      <c r="AO134" s="29"/>
      <c r="AP134" s="47"/>
    </row>
    <row r="135" spans="39:42" x14ac:dyDescent="0.2">
      <c r="AM135" s="44"/>
      <c r="AO135" s="29"/>
      <c r="AP135" s="47"/>
    </row>
    <row r="136" spans="39:42" x14ac:dyDescent="0.2">
      <c r="AM136" s="44"/>
      <c r="AO136" s="29"/>
      <c r="AP136" s="47"/>
    </row>
    <row r="137" spans="39:42" x14ac:dyDescent="0.2">
      <c r="AM137" s="44"/>
      <c r="AO137" s="29"/>
      <c r="AP137" s="47"/>
    </row>
    <row r="138" spans="39:42" x14ac:dyDescent="0.2">
      <c r="AM138" s="44"/>
      <c r="AO138" s="29"/>
      <c r="AP138" s="47"/>
    </row>
    <row r="139" spans="39:42" x14ac:dyDescent="0.2">
      <c r="AM139" s="44"/>
      <c r="AO139" s="29"/>
      <c r="AP139" s="47"/>
    </row>
    <row r="140" spans="39:42" x14ac:dyDescent="0.2">
      <c r="AM140" s="44"/>
      <c r="AO140" s="29"/>
      <c r="AP140" s="47"/>
    </row>
    <row r="141" spans="39:42" x14ac:dyDescent="0.2">
      <c r="AM141" s="44"/>
      <c r="AO141" s="29"/>
      <c r="AP141" s="47"/>
    </row>
    <row r="142" spans="39:42" x14ac:dyDescent="0.2">
      <c r="AM142" s="44"/>
      <c r="AO142" s="29"/>
      <c r="AP142" s="47"/>
    </row>
    <row r="143" spans="39:42" x14ac:dyDescent="0.2">
      <c r="AM143" s="44"/>
      <c r="AO143" s="29"/>
      <c r="AP143" s="47"/>
    </row>
    <row r="144" spans="39:42" x14ac:dyDescent="0.2">
      <c r="AM144" s="44"/>
      <c r="AO144" s="29"/>
      <c r="AP144" s="47"/>
    </row>
    <row r="145" spans="39:42" x14ac:dyDescent="0.2">
      <c r="AM145" s="44"/>
      <c r="AO145" s="29"/>
      <c r="AP145" s="47"/>
    </row>
    <row r="146" spans="39:42" x14ac:dyDescent="0.2">
      <c r="AM146" s="44"/>
      <c r="AO146" s="29"/>
      <c r="AP146" s="47"/>
    </row>
    <row r="147" spans="39:42" x14ac:dyDescent="0.2">
      <c r="AM147" s="44"/>
      <c r="AO147" s="29"/>
      <c r="AP147" s="47"/>
    </row>
    <row r="148" spans="39:42" x14ac:dyDescent="0.2">
      <c r="AM148" s="44"/>
      <c r="AO148" s="29"/>
      <c r="AP148" s="47"/>
    </row>
    <row r="149" spans="39:42" x14ac:dyDescent="0.2">
      <c r="AM149" s="44"/>
      <c r="AO149" s="29"/>
      <c r="AP149" s="47"/>
    </row>
    <row r="150" spans="39:42" x14ac:dyDescent="0.2">
      <c r="AM150" s="44"/>
      <c r="AO150" s="29"/>
      <c r="AP150" s="47"/>
    </row>
  </sheetData>
  <autoFilter ref="A1:AQ7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topLeftCell="W1" zoomScale="60" zoomScaleNormal="60" workbookViewId="0">
      <selection sqref="A1:AD1048576"/>
    </sheetView>
  </sheetViews>
  <sheetFormatPr defaultRowHeight="14.25" x14ac:dyDescent="0.2"/>
  <cols>
    <col min="1" max="1" width="44.625" style="56" bestFit="1" customWidth="1"/>
    <col min="2" max="2" width="34.25" style="124" bestFit="1" customWidth="1"/>
    <col min="3" max="3" width="33" style="124" bestFit="1" customWidth="1"/>
    <col min="4" max="4" width="24.875" style="124" bestFit="1" customWidth="1"/>
    <col min="5" max="6" width="16.875" style="56" bestFit="1" customWidth="1"/>
    <col min="7" max="7" width="18.375" style="125" bestFit="1" customWidth="1"/>
    <col min="8" max="9" width="20.875" style="125" bestFit="1" customWidth="1"/>
    <col min="10" max="10" width="19.875" style="125" bestFit="1" customWidth="1"/>
    <col min="11" max="12" width="21.875" style="125" bestFit="1" customWidth="1"/>
    <col min="13" max="13" width="24" style="56" bestFit="1" customWidth="1"/>
    <col min="14" max="14" width="28.5" style="56" bestFit="1" customWidth="1"/>
    <col min="15" max="15" width="28.625" style="56" bestFit="1" customWidth="1"/>
    <col min="16" max="16" width="16.875" style="56" bestFit="1" customWidth="1"/>
    <col min="17" max="17" width="28.125" style="98" bestFit="1" customWidth="1"/>
    <col min="18" max="18" width="23.875" style="98" bestFit="1" customWidth="1"/>
    <col min="19" max="19" width="45.5" style="98" bestFit="1" customWidth="1"/>
    <col min="20" max="20" width="46.125" style="98" bestFit="1" customWidth="1"/>
    <col min="21" max="21" width="29.75" style="98" bestFit="1" customWidth="1"/>
    <col min="22" max="22" width="56.5" style="98" bestFit="1" customWidth="1"/>
    <col min="23" max="23" width="16.875" style="98" bestFit="1" customWidth="1"/>
    <col min="24" max="24" width="21.125" style="126" bestFit="1" customWidth="1"/>
    <col min="25" max="25" width="27.5" style="126" bestFit="1" customWidth="1"/>
    <col min="26" max="26" width="25.875" style="126" bestFit="1" customWidth="1"/>
    <col min="27" max="27" width="43.5" style="126" bestFit="1" customWidth="1"/>
    <col min="28" max="28" width="32" style="126" bestFit="1" customWidth="1"/>
    <col min="29" max="29" width="23.5" style="126" bestFit="1" customWidth="1"/>
    <col min="30" max="30" width="34" style="126" bestFit="1" customWidth="1"/>
    <col min="31" max="16384" width="9" style="56"/>
  </cols>
  <sheetData>
    <row r="1" spans="1:30" x14ac:dyDescent="0.2">
      <c r="A1" s="56" t="s">
        <v>591</v>
      </c>
      <c r="B1" s="124" t="s">
        <v>1441</v>
      </c>
      <c r="C1" s="124" t="s">
        <v>1442</v>
      </c>
      <c r="D1" s="124" t="s">
        <v>1443</v>
      </c>
      <c r="E1" s="56" t="s">
        <v>1446</v>
      </c>
      <c r="F1" s="56" t="s">
        <v>1447</v>
      </c>
      <c r="G1" s="125" t="s">
        <v>1449</v>
      </c>
      <c r="H1" s="125" t="s">
        <v>1450</v>
      </c>
      <c r="I1" s="125" t="s">
        <v>1510</v>
      </c>
      <c r="J1" s="125" t="s">
        <v>1451</v>
      </c>
      <c r="K1" s="125" t="s">
        <v>1452</v>
      </c>
      <c r="L1" s="125" t="s">
        <v>1511</v>
      </c>
      <c r="M1" s="56" t="s">
        <v>1453</v>
      </c>
      <c r="N1" s="56" t="s">
        <v>1454</v>
      </c>
      <c r="O1" s="56" t="s">
        <v>1455</v>
      </c>
      <c r="P1" s="56" t="s">
        <v>1456</v>
      </c>
      <c r="Q1" s="98" t="s">
        <v>1458</v>
      </c>
      <c r="R1" s="98" t="s">
        <v>1512</v>
      </c>
      <c r="S1" s="98" t="s">
        <v>1459</v>
      </c>
      <c r="T1" s="98" t="s">
        <v>1460</v>
      </c>
      <c r="U1" s="98" t="s">
        <v>1461</v>
      </c>
      <c r="V1" s="98" t="s">
        <v>1462</v>
      </c>
      <c r="W1" s="98" t="s">
        <v>1463</v>
      </c>
      <c r="X1" s="126" t="s">
        <v>1464</v>
      </c>
      <c r="Y1" s="126" t="s">
        <v>1465</v>
      </c>
      <c r="Z1" s="126" t="s">
        <v>1466</v>
      </c>
      <c r="AA1" s="126" t="s">
        <v>1467</v>
      </c>
      <c r="AB1" s="126" t="s">
        <v>1468</v>
      </c>
      <c r="AC1" s="126" t="s">
        <v>1469</v>
      </c>
      <c r="AD1" s="126" t="s">
        <v>1472</v>
      </c>
    </row>
    <row r="2" spans="1:30" x14ac:dyDescent="0.2">
      <c r="A2" s="56" t="s">
        <v>592</v>
      </c>
      <c r="B2" s="124" t="s">
        <v>1473</v>
      </c>
      <c r="C2" s="124" t="s">
        <v>1474</v>
      </c>
      <c r="D2" s="124" t="s">
        <v>1475</v>
      </c>
      <c r="E2" s="56" t="s">
        <v>1478</v>
      </c>
      <c r="F2" s="56" t="s">
        <v>1479</v>
      </c>
      <c r="G2" s="125" t="s">
        <v>1481</v>
      </c>
      <c r="H2" s="125" t="s">
        <v>1482</v>
      </c>
      <c r="I2" s="125" t="s">
        <v>1513</v>
      </c>
      <c r="J2" s="125" t="s">
        <v>1483</v>
      </c>
      <c r="K2" s="125" t="s">
        <v>1484</v>
      </c>
      <c r="L2" s="125" t="s">
        <v>1514</v>
      </c>
      <c r="M2" s="56" t="s">
        <v>1485</v>
      </c>
      <c r="N2" s="56" t="s">
        <v>1486</v>
      </c>
      <c r="O2" s="56" t="s">
        <v>1487</v>
      </c>
      <c r="P2" s="56" t="s">
        <v>1488</v>
      </c>
      <c r="Q2" s="98" t="s">
        <v>1490</v>
      </c>
      <c r="R2" s="98" t="s">
        <v>1515</v>
      </c>
      <c r="S2" s="98" t="s">
        <v>1491</v>
      </c>
      <c r="T2" s="98" t="s">
        <v>1492</v>
      </c>
      <c r="U2" s="98" t="s">
        <v>1493</v>
      </c>
      <c r="V2" s="98" t="s">
        <v>1494</v>
      </c>
      <c r="W2" s="98" t="s">
        <v>1495</v>
      </c>
      <c r="X2" s="126" t="s">
        <v>1496</v>
      </c>
      <c r="Y2" s="126" t="s">
        <v>1497</v>
      </c>
      <c r="Z2" s="126" t="s">
        <v>1498</v>
      </c>
      <c r="AA2" s="126" t="s">
        <v>1499</v>
      </c>
      <c r="AB2" s="126" t="s">
        <v>1500</v>
      </c>
      <c r="AC2" s="126" t="s">
        <v>1501</v>
      </c>
      <c r="AD2" s="126" t="s">
        <v>1504</v>
      </c>
    </row>
    <row r="3" spans="1:30" x14ac:dyDescent="0.2">
      <c r="A3" s="56" t="s">
        <v>593</v>
      </c>
      <c r="B3" s="124">
        <v>35466611.759999998</v>
      </c>
      <c r="C3" s="124">
        <v>1244183.9099999999</v>
      </c>
      <c r="D3" s="124">
        <v>7392191.2000000002</v>
      </c>
      <c r="E3" s="56">
        <v>50519849.210000001</v>
      </c>
      <c r="F3" s="56">
        <v>25130151.739999998</v>
      </c>
      <c r="G3" s="125">
        <v>124900</v>
      </c>
      <c r="H3" s="125">
        <v>1650046.59</v>
      </c>
      <c r="I3" s="125">
        <v>88320</v>
      </c>
      <c r="J3" s="125">
        <v>257560</v>
      </c>
      <c r="K3" s="125">
        <v>1200104.51</v>
      </c>
      <c r="L3" s="125">
        <v>320</v>
      </c>
      <c r="M3" s="56">
        <v>514127</v>
      </c>
      <c r="N3" s="56">
        <v>-9617570.0700000003</v>
      </c>
      <c r="O3" s="56">
        <v>-59938437.009999998</v>
      </c>
      <c r="P3" s="56">
        <v>189694652.86000001</v>
      </c>
      <c r="Q3" s="98">
        <v>8259.7000000000007</v>
      </c>
      <c r="R3" s="98">
        <v>3802.96</v>
      </c>
      <c r="S3" s="98">
        <v>74055518.159999996</v>
      </c>
      <c r="T3" s="98">
        <v>8775538</v>
      </c>
      <c r="U3" s="98">
        <v>48510.79</v>
      </c>
      <c r="V3" s="98">
        <v>67741682.5</v>
      </c>
      <c r="W3" s="98">
        <v>1309533</v>
      </c>
      <c r="X3" s="126">
        <v>97154498.019999996</v>
      </c>
      <c r="Y3" s="126">
        <v>80326</v>
      </c>
      <c r="Z3" s="126">
        <v>80288</v>
      </c>
      <c r="AA3" s="126">
        <v>40911817.93</v>
      </c>
      <c r="AB3" s="126">
        <v>10363304.32</v>
      </c>
      <c r="AC3" s="126">
        <v>106840</v>
      </c>
      <c r="AD3" s="126">
        <v>201759.32</v>
      </c>
    </row>
    <row r="4" spans="1:30" x14ac:dyDescent="0.2">
      <c r="A4" s="56" t="s">
        <v>1516</v>
      </c>
      <c r="B4" s="124">
        <v>445051.9</v>
      </c>
      <c r="C4" s="124">
        <v>42733</v>
      </c>
      <c r="D4" s="124">
        <v>33974.85</v>
      </c>
      <c r="E4" s="56">
        <v>1764911.7</v>
      </c>
      <c r="F4" s="56">
        <v>204481.68</v>
      </c>
      <c r="H4" s="125">
        <v>15750</v>
      </c>
      <c r="O4" s="56">
        <v>2452267.08</v>
      </c>
      <c r="P4" s="56">
        <v>198336.84</v>
      </c>
      <c r="Q4" s="98">
        <v>797.14</v>
      </c>
      <c r="S4" s="98">
        <v>948021.85</v>
      </c>
      <c r="T4" s="98">
        <v>59800</v>
      </c>
      <c r="V4" s="98">
        <v>1009600</v>
      </c>
      <c r="X4" s="126">
        <v>1408480</v>
      </c>
      <c r="AA4" s="126">
        <v>479104.27</v>
      </c>
      <c r="AB4" s="126">
        <v>115093.51</v>
      </c>
    </row>
    <row r="5" spans="1:30" x14ac:dyDescent="0.2">
      <c r="A5" s="56" t="s">
        <v>1517</v>
      </c>
      <c r="B5" s="124">
        <v>399294.99</v>
      </c>
      <c r="C5" s="124">
        <v>55013.279999999999</v>
      </c>
      <c r="D5" s="124">
        <v>43315.94</v>
      </c>
      <c r="E5" s="56">
        <v>673536.08</v>
      </c>
      <c r="F5" s="56">
        <v>193118.28</v>
      </c>
      <c r="H5" s="125">
        <v>13000</v>
      </c>
      <c r="O5" s="56">
        <v>-828145.42</v>
      </c>
      <c r="P5" s="56">
        <v>2159407.13</v>
      </c>
      <c r="S5" s="98">
        <v>1052373.1499999999</v>
      </c>
      <c r="T5" s="98">
        <v>240000</v>
      </c>
      <c r="U5" s="98">
        <v>691.64</v>
      </c>
      <c r="V5" s="98">
        <v>1077920</v>
      </c>
      <c r="X5" s="126">
        <v>1624320</v>
      </c>
      <c r="AA5" s="126">
        <v>357329.89</v>
      </c>
      <c r="AB5" s="126">
        <v>104425.04</v>
      </c>
    </row>
    <row r="6" spans="1:30" x14ac:dyDescent="0.2">
      <c r="A6" s="56" t="s">
        <v>1518</v>
      </c>
      <c r="B6" s="124">
        <v>399586.08</v>
      </c>
      <c r="C6" s="124">
        <v>30590.78</v>
      </c>
      <c r="D6" s="124">
        <v>53554.04</v>
      </c>
      <c r="E6" s="56">
        <v>1001197.8</v>
      </c>
      <c r="F6" s="56">
        <v>38187.5</v>
      </c>
      <c r="H6" s="125">
        <v>17750</v>
      </c>
      <c r="O6" s="56">
        <v>-1289336.46</v>
      </c>
      <c r="P6" s="56">
        <v>3104237.14</v>
      </c>
      <c r="S6" s="98">
        <v>896261.39</v>
      </c>
      <c r="U6" s="98">
        <v>1009.83</v>
      </c>
      <c r="V6" s="98">
        <v>839280</v>
      </c>
      <c r="X6" s="126">
        <v>1254360</v>
      </c>
      <c r="AA6" s="126">
        <v>505184.97</v>
      </c>
      <c r="AB6" s="126">
        <v>156831.73000000001</v>
      </c>
    </row>
    <row r="7" spans="1:30" x14ac:dyDescent="0.2">
      <c r="A7" s="56" t="s">
        <v>1519</v>
      </c>
      <c r="B7" s="124">
        <v>942417.43</v>
      </c>
      <c r="C7" s="124">
        <v>173223.71</v>
      </c>
      <c r="D7" s="124">
        <v>35454.9</v>
      </c>
      <c r="E7" s="56">
        <v>230816.61</v>
      </c>
      <c r="F7" s="56">
        <v>66932.61</v>
      </c>
      <c r="H7" s="125">
        <v>21500</v>
      </c>
      <c r="O7" s="56">
        <v>-167531.4</v>
      </c>
      <c r="P7" s="56">
        <v>1481598.18</v>
      </c>
      <c r="S7" s="98">
        <v>1709910.11</v>
      </c>
      <c r="T7" s="98">
        <v>610971</v>
      </c>
      <c r="U7" s="98">
        <v>1378.68</v>
      </c>
      <c r="V7" s="98">
        <v>1074740</v>
      </c>
      <c r="X7" s="126">
        <v>1857290</v>
      </c>
      <c r="AA7" s="126">
        <v>1147986.23</v>
      </c>
      <c r="AB7" s="126">
        <v>109909.08</v>
      </c>
    </row>
    <row r="8" spans="1:30" x14ac:dyDescent="0.2">
      <c r="A8" s="56" t="s">
        <v>1520</v>
      </c>
      <c r="B8" s="124">
        <v>717244.39</v>
      </c>
      <c r="C8" s="124">
        <v>4192.3500000000004</v>
      </c>
      <c r="D8" s="124">
        <v>3657.19</v>
      </c>
      <c r="E8" s="56">
        <v>47178.84</v>
      </c>
      <c r="F8" s="56">
        <v>456780.25</v>
      </c>
      <c r="H8" s="125">
        <v>21000</v>
      </c>
      <c r="O8" s="56">
        <v>-2414630.4500000002</v>
      </c>
      <c r="P8" s="56">
        <v>3577514.61</v>
      </c>
      <c r="S8" s="98">
        <v>1499822.07</v>
      </c>
      <c r="T8" s="98">
        <v>229900</v>
      </c>
      <c r="U8" s="98">
        <v>890.03</v>
      </c>
      <c r="V8" s="98">
        <v>542600</v>
      </c>
      <c r="X8" s="126">
        <v>1300490</v>
      </c>
      <c r="AA8" s="126">
        <v>772776.04</v>
      </c>
      <c r="AB8" s="126">
        <v>35227.199999999997</v>
      </c>
    </row>
    <row r="9" spans="1:30" x14ac:dyDescent="0.2">
      <c r="A9" s="56" t="s">
        <v>1521</v>
      </c>
      <c r="B9" s="124">
        <v>358791.4</v>
      </c>
      <c r="C9" s="124">
        <v>828.39</v>
      </c>
      <c r="D9" s="124">
        <v>77351.149999999994</v>
      </c>
      <c r="E9" s="56">
        <v>450791.95</v>
      </c>
      <c r="F9" s="56">
        <v>158244.16</v>
      </c>
      <c r="O9" s="56">
        <v>1069434.42</v>
      </c>
      <c r="P9" s="56">
        <v>80851.62</v>
      </c>
      <c r="S9" s="98">
        <v>327263.52</v>
      </c>
      <c r="T9" s="98">
        <v>78940</v>
      </c>
      <c r="U9" s="98">
        <v>567.46</v>
      </c>
      <c r="V9" s="98">
        <v>1114266</v>
      </c>
      <c r="X9" s="126">
        <v>1214142</v>
      </c>
      <c r="Z9" s="126">
        <v>2810</v>
      </c>
      <c r="AA9" s="126">
        <v>320255.81</v>
      </c>
      <c r="AB9" s="126">
        <v>79430.16</v>
      </c>
    </row>
    <row r="10" spans="1:30" x14ac:dyDescent="0.2">
      <c r="A10" s="56" t="s">
        <v>1522</v>
      </c>
      <c r="B10" s="124">
        <v>548357.56999999995</v>
      </c>
      <c r="C10" s="124">
        <v>37888.199999999997</v>
      </c>
      <c r="D10" s="124">
        <v>79872.75</v>
      </c>
      <c r="E10" s="56">
        <v>980002.18</v>
      </c>
      <c r="F10" s="56">
        <v>268918.17</v>
      </c>
      <c r="H10" s="125">
        <v>11250</v>
      </c>
      <c r="O10" s="56">
        <v>-281413.25</v>
      </c>
      <c r="P10" s="56">
        <v>2359303.7200000002</v>
      </c>
      <c r="S10" s="98">
        <v>1147580.57</v>
      </c>
      <c r="V10" s="98">
        <v>1538230</v>
      </c>
      <c r="X10" s="126">
        <v>2054950</v>
      </c>
      <c r="Z10" s="126">
        <v>6680</v>
      </c>
      <c r="AA10" s="126">
        <v>666919.86</v>
      </c>
      <c r="AB10" s="126">
        <v>64644.31</v>
      </c>
    </row>
    <row r="11" spans="1:30" x14ac:dyDescent="0.2">
      <c r="A11" s="56" t="s">
        <v>1523</v>
      </c>
      <c r="B11" s="124">
        <v>114102.16</v>
      </c>
      <c r="C11" s="124">
        <v>9904.27</v>
      </c>
      <c r="D11" s="124">
        <v>23886.720000000001</v>
      </c>
      <c r="E11" s="56">
        <v>761707.5</v>
      </c>
      <c r="F11" s="56">
        <v>283019.3</v>
      </c>
      <c r="H11" s="125">
        <v>13650</v>
      </c>
      <c r="O11" s="56">
        <v>-912241.85</v>
      </c>
      <c r="P11" s="56">
        <v>2243800.1</v>
      </c>
      <c r="Q11" s="98">
        <v>245.54</v>
      </c>
      <c r="S11" s="98">
        <v>627248.88</v>
      </c>
      <c r="T11" s="98">
        <v>102060</v>
      </c>
      <c r="V11" s="98">
        <v>499840</v>
      </c>
      <c r="W11" s="98">
        <v>12000</v>
      </c>
      <c r="X11" s="126">
        <v>821910</v>
      </c>
      <c r="AA11" s="126">
        <v>402979.6</v>
      </c>
      <c r="AB11" s="126">
        <v>118409.12</v>
      </c>
    </row>
    <row r="12" spans="1:30" x14ac:dyDescent="0.2">
      <c r="A12" s="56" t="s">
        <v>1524</v>
      </c>
      <c r="B12" s="124">
        <v>808742.79</v>
      </c>
      <c r="C12" s="124">
        <v>20786.560000000001</v>
      </c>
      <c r="D12" s="124">
        <v>140309.88</v>
      </c>
      <c r="E12" s="56">
        <v>219253.28</v>
      </c>
      <c r="F12" s="56">
        <v>79742.69</v>
      </c>
      <c r="H12" s="125">
        <v>13650</v>
      </c>
      <c r="O12" s="56">
        <v>-1284325.57</v>
      </c>
      <c r="P12" s="56">
        <v>2541297.98</v>
      </c>
      <c r="S12" s="98">
        <v>973218.58</v>
      </c>
      <c r="T12" s="98">
        <v>158175</v>
      </c>
      <c r="U12" s="98">
        <v>1316.62</v>
      </c>
      <c r="V12" s="98">
        <v>905120</v>
      </c>
      <c r="X12" s="126">
        <v>1337510</v>
      </c>
      <c r="AA12" s="126">
        <v>443484.53</v>
      </c>
      <c r="AB12" s="126">
        <v>96928.88</v>
      </c>
    </row>
    <row r="13" spans="1:30" x14ac:dyDescent="0.2">
      <c r="A13" s="56" t="s">
        <v>1525</v>
      </c>
      <c r="B13" s="124">
        <v>498688.34</v>
      </c>
      <c r="C13" s="124">
        <v>328.65</v>
      </c>
      <c r="D13" s="124">
        <v>323598.71999999997</v>
      </c>
      <c r="E13" s="56">
        <v>403754.37</v>
      </c>
      <c r="F13" s="56">
        <v>221038.18</v>
      </c>
      <c r="H13" s="125">
        <v>14000</v>
      </c>
      <c r="O13" s="56">
        <v>-902608.01</v>
      </c>
      <c r="P13" s="56">
        <v>2357450.56</v>
      </c>
      <c r="S13" s="98">
        <v>544710.35</v>
      </c>
      <c r="T13" s="98">
        <v>80000</v>
      </c>
      <c r="U13" s="98">
        <v>783.66</v>
      </c>
      <c r="V13" s="98">
        <v>1106200</v>
      </c>
      <c r="X13" s="126">
        <v>1229880</v>
      </c>
      <c r="AA13" s="126">
        <v>393194.46</v>
      </c>
      <c r="AB13" s="126">
        <v>112133.84</v>
      </c>
    </row>
    <row r="14" spans="1:30" x14ac:dyDescent="0.2">
      <c r="A14" s="56" t="s">
        <v>1526</v>
      </c>
      <c r="B14" s="124">
        <v>403392.55</v>
      </c>
      <c r="C14" s="124">
        <v>12236.64</v>
      </c>
      <c r="D14" s="124">
        <v>89832.09</v>
      </c>
      <c r="E14" s="56">
        <v>1106155.83</v>
      </c>
      <c r="F14" s="56">
        <v>76563.520000000004</v>
      </c>
      <c r="H14" s="125">
        <v>10800</v>
      </c>
      <c r="O14" s="56">
        <v>-1754979.42</v>
      </c>
      <c r="P14" s="56">
        <v>3416597.09</v>
      </c>
      <c r="S14" s="98">
        <v>789728.06</v>
      </c>
      <c r="T14" s="98">
        <v>80000</v>
      </c>
      <c r="U14" s="98">
        <v>541.32000000000005</v>
      </c>
      <c r="V14" s="98">
        <v>755520</v>
      </c>
      <c r="X14" s="126">
        <v>1115040</v>
      </c>
      <c r="AA14" s="126">
        <v>300641.05</v>
      </c>
      <c r="AB14" s="126">
        <v>110163.37</v>
      </c>
    </row>
    <row r="15" spans="1:30" x14ac:dyDescent="0.2">
      <c r="A15" s="56" t="s">
        <v>1527</v>
      </c>
      <c r="B15" s="124">
        <v>503412.96</v>
      </c>
      <c r="C15" s="124">
        <v>20659.189999999999</v>
      </c>
      <c r="D15" s="124">
        <v>42211.3</v>
      </c>
      <c r="E15" s="56">
        <v>2551978.4</v>
      </c>
      <c r="F15" s="56">
        <v>345891.43</v>
      </c>
      <c r="H15" s="125">
        <v>23760</v>
      </c>
      <c r="O15" s="56">
        <v>567702.92000000004</v>
      </c>
      <c r="P15" s="56">
        <v>3110817.16</v>
      </c>
      <c r="S15" s="98">
        <v>767961.23</v>
      </c>
      <c r="T15" s="98">
        <v>280000</v>
      </c>
      <c r="U15" s="98">
        <v>957.08</v>
      </c>
      <c r="V15" s="98">
        <v>699050</v>
      </c>
      <c r="X15" s="126">
        <v>1045130</v>
      </c>
      <c r="AA15" s="126">
        <v>688040.54</v>
      </c>
      <c r="AB15" s="126">
        <v>197540.96</v>
      </c>
    </row>
    <row r="16" spans="1:30" x14ac:dyDescent="0.2">
      <c r="A16" s="56" t="s">
        <v>1528</v>
      </c>
      <c r="B16" s="124">
        <v>314081.84000000003</v>
      </c>
      <c r="C16" s="124">
        <v>4922.01</v>
      </c>
      <c r="D16" s="124">
        <v>97661.68</v>
      </c>
      <c r="E16" s="56">
        <v>707925.76</v>
      </c>
      <c r="F16" s="56">
        <v>211301.62</v>
      </c>
      <c r="H16" s="125">
        <v>21600</v>
      </c>
      <c r="O16" s="56">
        <v>-3121452.17</v>
      </c>
      <c r="P16" s="56">
        <v>4381554.71</v>
      </c>
      <c r="S16" s="98">
        <v>1209755.05</v>
      </c>
      <c r="T16" s="98">
        <v>45000</v>
      </c>
      <c r="U16" s="98">
        <v>250.17</v>
      </c>
      <c r="V16" s="98">
        <v>452000</v>
      </c>
      <c r="X16" s="126">
        <v>895540</v>
      </c>
      <c r="AA16" s="126">
        <v>479373.81</v>
      </c>
      <c r="AB16" s="126">
        <v>69573.039999999994</v>
      </c>
    </row>
    <row r="17" spans="1:30" x14ac:dyDescent="0.2">
      <c r="A17" s="56" t="s">
        <v>1529</v>
      </c>
      <c r="B17" s="124">
        <v>995202.47</v>
      </c>
      <c r="C17" s="124">
        <v>1500.66</v>
      </c>
      <c r="D17" s="124">
        <v>46971.5</v>
      </c>
      <c r="E17" s="56">
        <v>435385.68</v>
      </c>
      <c r="F17" s="56">
        <v>69274.12</v>
      </c>
      <c r="H17" s="125">
        <v>12600</v>
      </c>
      <c r="O17" s="56">
        <v>-1268139.8400000001</v>
      </c>
      <c r="P17" s="56">
        <v>2824820.87</v>
      </c>
      <c r="S17" s="98">
        <v>898892.31</v>
      </c>
      <c r="T17" s="98">
        <v>190000</v>
      </c>
      <c r="U17" s="98">
        <v>1485.03</v>
      </c>
      <c r="V17" s="98">
        <v>568050</v>
      </c>
      <c r="W17" s="98">
        <v>14000</v>
      </c>
      <c r="X17" s="126">
        <v>1015440</v>
      </c>
      <c r="AA17" s="126">
        <v>319078.53999999998</v>
      </c>
      <c r="AB17" s="126">
        <v>172054.39999999999</v>
      </c>
    </row>
    <row r="18" spans="1:30" x14ac:dyDescent="0.2">
      <c r="A18" s="56" t="s">
        <v>1530</v>
      </c>
      <c r="B18" s="124">
        <v>580097.67000000004</v>
      </c>
      <c r="C18" s="124">
        <v>11857.44</v>
      </c>
      <c r="D18" s="124">
        <v>90054.49</v>
      </c>
      <c r="E18" s="56">
        <v>208206.6</v>
      </c>
      <c r="F18" s="56">
        <v>133382.60999999999</v>
      </c>
      <c r="H18" s="125">
        <v>16500</v>
      </c>
      <c r="O18" s="56">
        <v>-1154587.04</v>
      </c>
      <c r="P18" s="56">
        <v>2287611.84</v>
      </c>
      <c r="Q18" s="98">
        <v>956.13</v>
      </c>
      <c r="S18" s="98">
        <v>1292253.3899999999</v>
      </c>
      <c r="T18" s="98">
        <v>146380</v>
      </c>
      <c r="V18" s="98">
        <v>1409754</v>
      </c>
      <c r="X18" s="126">
        <v>1944069</v>
      </c>
      <c r="AA18" s="126">
        <v>583335.06999999995</v>
      </c>
      <c r="AB18" s="126">
        <v>60959.44</v>
      </c>
    </row>
    <row r="19" spans="1:30" x14ac:dyDescent="0.2">
      <c r="A19" s="56" t="s">
        <v>1531</v>
      </c>
      <c r="B19" s="124">
        <v>495705.23</v>
      </c>
      <c r="C19" s="124">
        <v>31249.279999999999</v>
      </c>
      <c r="D19" s="124">
        <v>48052.36</v>
      </c>
      <c r="E19" s="56">
        <v>74270</v>
      </c>
      <c r="F19" s="56">
        <v>27440.16</v>
      </c>
      <c r="H19" s="125">
        <v>9150</v>
      </c>
      <c r="O19" s="56">
        <v>-2026505.98</v>
      </c>
      <c r="P19" s="56">
        <v>2658489.6</v>
      </c>
      <c r="S19" s="98">
        <v>1043847.44</v>
      </c>
      <c r="T19" s="98">
        <v>45500</v>
      </c>
      <c r="U19" s="98">
        <v>642.09</v>
      </c>
      <c r="V19" s="98">
        <v>1140720</v>
      </c>
      <c r="X19" s="126">
        <v>1651380</v>
      </c>
      <c r="AA19" s="126">
        <v>372712.92</v>
      </c>
      <c r="AB19" s="126">
        <v>88591.2</v>
      </c>
    </row>
    <row r="20" spans="1:30" x14ac:dyDescent="0.2">
      <c r="A20" s="56" t="s">
        <v>1532</v>
      </c>
      <c r="B20" s="124">
        <v>666676.93999999994</v>
      </c>
      <c r="C20" s="124">
        <v>14825.59</v>
      </c>
      <c r="D20" s="124">
        <v>30651.119999999999</v>
      </c>
      <c r="E20" s="56">
        <v>3503578.15</v>
      </c>
      <c r="F20" s="56">
        <v>128048.43</v>
      </c>
      <c r="H20" s="125">
        <v>12960</v>
      </c>
      <c r="O20" s="56">
        <v>3639204.21</v>
      </c>
      <c r="P20" s="56">
        <v>712043.8</v>
      </c>
      <c r="S20" s="98">
        <v>595634</v>
      </c>
      <c r="U20" s="98">
        <v>1157.07</v>
      </c>
      <c r="V20" s="98">
        <v>711600</v>
      </c>
      <c r="X20" s="126">
        <v>948560</v>
      </c>
      <c r="AA20" s="126">
        <v>266985.65000000002</v>
      </c>
      <c r="AB20" s="126">
        <v>92379.199999999997</v>
      </c>
    </row>
    <row r="21" spans="1:30" x14ac:dyDescent="0.2">
      <c r="A21" s="56" t="s">
        <v>1533</v>
      </c>
      <c r="B21" s="124">
        <v>482565.44</v>
      </c>
      <c r="C21" s="124">
        <v>11849.43</v>
      </c>
      <c r="D21" s="124">
        <v>60942.6</v>
      </c>
      <c r="E21" s="56">
        <v>344982.98</v>
      </c>
      <c r="F21" s="56">
        <v>46734</v>
      </c>
      <c r="H21" s="125">
        <v>12600</v>
      </c>
      <c r="O21" s="56">
        <v>-3195499.13</v>
      </c>
      <c r="P21" s="56">
        <v>4272663.5999999996</v>
      </c>
      <c r="S21" s="98">
        <v>861681.89</v>
      </c>
      <c r="U21" s="98">
        <v>789.01</v>
      </c>
      <c r="V21" s="98">
        <v>301370</v>
      </c>
      <c r="X21" s="126">
        <v>662010</v>
      </c>
      <c r="AA21" s="126">
        <v>418462.47</v>
      </c>
      <c r="AB21" s="126">
        <v>146482.45000000001</v>
      </c>
    </row>
    <row r="22" spans="1:30" x14ac:dyDescent="0.2">
      <c r="A22" s="56" t="s">
        <v>1534</v>
      </c>
      <c r="B22" s="124">
        <v>460496.48</v>
      </c>
      <c r="C22" s="124">
        <v>89677.55</v>
      </c>
      <c r="D22" s="124">
        <v>30407.51</v>
      </c>
      <c r="E22" s="56">
        <v>1388636.07</v>
      </c>
      <c r="F22" s="56">
        <v>45461</v>
      </c>
      <c r="H22" s="125">
        <v>15600</v>
      </c>
      <c r="O22" s="56">
        <v>8089.12</v>
      </c>
      <c r="P22" s="56">
        <v>2054348.01</v>
      </c>
      <c r="S22" s="98">
        <v>885974.92</v>
      </c>
      <c r="T22" s="98">
        <v>105765</v>
      </c>
      <c r="U22" s="98">
        <v>787.24</v>
      </c>
      <c r="V22" s="98">
        <v>617100</v>
      </c>
      <c r="X22" s="126">
        <v>969740</v>
      </c>
      <c r="AA22" s="126">
        <v>487483.24</v>
      </c>
      <c r="AB22" s="126">
        <v>91141.440000000002</v>
      </c>
    </row>
    <row r="23" spans="1:30" x14ac:dyDescent="0.2">
      <c r="A23" s="56" t="s">
        <v>1595</v>
      </c>
      <c r="B23" s="124">
        <v>1061004.95</v>
      </c>
      <c r="C23" s="124">
        <v>10369.74</v>
      </c>
      <c r="D23" s="124">
        <v>70730.53</v>
      </c>
      <c r="E23" s="56">
        <v>5</v>
      </c>
      <c r="F23" s="56">
        <v>250611.24</v>
      </c>
      <c r="H23" s="125">
        <v>16020</v>
      </c>
      <c r="O23" s="56">
        <v>-809166.32</v>
      </c>
      <c r="P23" s="56">
        <v>2203520.5099999998</v>
      </c>
      <c r="S23" s="98">
        <v>872422.05</v>
      </c>
      <c r="T23" s="98">
        <v>81460</v>
      </c>
      <c r="U23" s="98">
        <v>1914.64</v>
      </c>
      <c r="V23" s="98">
        <v>911400</v>
      </c>
      <c r="X23" s="126">
        <v>1368200</v>
      </c>
      <c r="AA23" s="126">
        <v>408641.26</v>
      </c>
      <c r="AB23" s="126">
        <v>33642.160000000003</v>
      </c>
    </row>
    <row r="24" spans="1:30" x14ac:dyDescent="0.2">
      <c r="A24" s="56" t="s">
        <v>1535</v>
      </c>
      <c r="B24" s="124">
        <v>726483.04</v>
      </c>
      <c r="C24" s="124">
        <v>0</v>
      </c>
      <c r="D24" s="124">
        <v>61891.72</v>
      </c>
      <c r="E24" s="56">
        <v>247730.46</v>
      </c>
      <c r="F24" s="56">
        <v>413758.38</v>
      </c>
      <c r="H24" s="125">
        <v>52961.45</v>
      </c>
      <c r="O24" s="56">
        <v>-1438626.91</v>
      </c>
      <c r="P24" s="56">
        <v>2350727.5299999998</v>
      </c>
      <c r="S24" s="98">
        <v>1573396.93</v>
      </c>
      <c r="T24" s="98">
        <v>481545</v>
      </c>
      <c r="U24" s="98">
        <v>749.11</v>
      </c>
      <c r="V24" s="98">
        <v>1231080</v>
      </c>
      <c r="X24" s="126">
        <v>1788970</v>
      </c>
      <c r="AA24" s="126">
        <v>833816.91</v>
      </c>
      <c r="AB24" s="126">
        <v>122791.6</v>
      </c>
    </row>
    <row r="25" spans="1:30" x14ac:dyDescent="0.2">
      <c r="A25" s="56" t="s">
        <v>1536</v>
      </c>
      <c r="B25" s="124">
        <v>163424.54</v>
      </c>
      <c r="C25" s="124">
        <v>16390</v>
      </c>
      <c r="D25" s="124">
        <v>121196.04</v>
      </c>
      <c r="E25" s="56">
        <v>806155.76</v>
      </c>
      <c r="F25" s="56">
        <v>-189520.14</v>
      </c>
      <c r="G25" s="125">
        <v>120000</v>
      </c>
      <c r="H25" s="125">
        <v>48769.95</v>
      </c>
      <c r="O25" s="56">
        <v>-2330354.56</v>
      </c>
      <c r="P25" s="56">
        <v>3163898.35</v>
      </c>
      <c r="S25" s="98">
        <v>846200.19</v>
      </c>
      <c r="T25" s="98">
        <v>170410</v>
      </c>
      <c r="U25" s="98">
        <v>336.41</v>
      </c>
      <c r="V25" s="98">
        <v>787040</v>
      </c>
      <c r="X25" s="126">
        <v>1118340</v>
      </c>
      <c r="Y25" s="126">
        <v>5176</v>
      </c>
      <c r="AA25" s="126">
        <v>571250.5</v>
      </c>
      <c r="AB25" s="126">
        <v>137732.64000000001</v>
      </c>
    </row>
    <row r="26" spans="1:30" x14ac:dyDescent="0.2">
      <c r="A26" s="56" t="s">
        <v>1537</v>
      </c>
      <c r="B26" s="124">
        <v>979321.67</v>
      </c>
      <c r="C26" s="124">
        <v>186940</v>
      </c>
      <c r="D26" s="124">
        <v>46801.34</v>
      </c>
      <c r="E26" s="56">
        <v>1066839.1000000001</v>
      </c>
      <c r="F26" s="56">
        <v>1252121.99</v>
      </c>
      <c r="H26" s="125">
        <v>256600</v>
      </c>
      <c r="O26" s="56">
        <v>806599.09</v>
      </c>
      <c r="P26" s="56">
        <v>2060186.09</v>
      </c>
      <c r="R26" s="98">
        <v>3802.96</v>
      </c>
      <c r="S26" s="98">
        <v>1386942.84</v>
      </c>
      <c r="T26" s="98">
        <v>756223</v>
      </c>
      <c r="V26" s="98">
        <v>1658730</v>
      </c>
      <c r="X26" s="126">
        <v>2067092.1</v>
      </c>
      <c r="Z26" s="126">
        <v>7612</v>
      </c>
      <c r="AA26" s="126">
        <v>979100.58</v>
      </c>
      <c r="AB26" s="126">
        <v>154791.20000000001</v>
      </c>
      <c r="AD26" s="126">
        <v>1140</v>
      </c>
    </row>
    <row r="27" spans="1:30" x14ac:dyDescent="0.2">
      <c r="A27" s="56" t="s">
        <v>1538</v>
      </c>
      <c r="B27" s="124">
        <v>332182.71999999997</v>
      </c>
      <c r="C27" s="124">
        <v>51010</v>
      </c>
      <c r="D27" s="124">
        <v>114444.3</v>
      </c>
      <c r="E27" s="56">
        <v>365730.98</v>
      </c>
      <c r="F27" s="56">
        <v>501619.92</v>
      </c>
      <c r="G27" s="125">
        <v>0</v>
      </c>
      <c r="H27" s="125">
        <v>18562.5</v>
      </c>
      <c r="O27" s="56">
        <v>-1661817.23</v>
      </c>
      <c r="P27" s="56">
        <v>2920599.11</v>
      </c>
      <c r="S27" s="98">
        <v>1085686.6499999999</v>
      </c>
      <c r="T27" s="98">
        <v>202280</v>
      </c>
      <c r="U27" s="98">
        <v>663.39</v>
      </c>
      <c r="V27" s="98">
        <v>1056220</v>
      </c>
      <c r="W27" s="98">
        <v>214036</v>
      </c>
      <c r="X27" s="126">
        <v>1487026</v>
      </c>
      <c r="AA27" s="126">
        <v>558925.5</v>
      </c>
      <c r="AB27" s="126">
        <v>257432</v>
      </c>
    </row>
    <row r="28" spans="1:30" x14ac:dyDescent="0.2">
      <c r="A28" s="56" t="s">
        <v>1539</v>
      </c>
      <c r="B28" s="124">
        <v>429963.47</v>
      </c>
      <c r="C28" s="124">
        <v>0</v>
      </c>
      <c r="D28" s="124">
        <v>70670.81</v>
      </c>
      <c r="E28" s="56">
        <v>492302.84</v>
      </c>
      <c r="F28" s="56">
        <v>139706.47</v>
      </c>
      <c r="H28" s="125">
        <v>17831.099999999999</v>
      </c>
      <c r="O28" s="56">
        <v>-308109.53999999998</v>
      </c>
      <c r="P28" s="56">
        <v>1187021.07</v>
      </c>
      <c r="S28" s="98">
        <v>1026763.41</v>
      </c>
      <c r="T28" s="98">
        <v>342020</v>
      </c>
      <c r="U28" s="98">
        <v>353.65</v>
      </c>
      <c r="V28" s="98">
        <v>809950</v>
      </c>
      <c r="X28" s="126">
        <v>1293515</v>
      </c>
      <c r="AA28" s="126">
        <v>465308.42</v>
      </c>
      <c r="AB28" s="126">
        <v>136775.67999999999</v>
      </c>
    </row>
    <row r="29" spans="1:30" x14ac:dyDescent="0.2">
      <c r="A29" s="56" t="s">
        <v>1540</v>
      </c>
      <c r="B29" s="124">
        <v>290409.89</v>
      </c>
      <c r="C29" s="124">
        <v>0</v>
      </c>
      <c r="D29" s="124">
        <v>71847.17</v>
      </c>
      <c r="E29" s="56">
        <v>766922.21</v>
      </c>
      <c r="F29" s="56">
        <v>236644.26</v>
      </c>
      <c r="H29" s="125">
        <v>27719.599999999999</v>
      </c>
      <c r="K29" s="125">
        <v>3000</v>
      </c>
      <c r="N29" s="56">
        <v>-1427526.31</v>
      </c>
      <c r="P29" s="56">
        <v>2650223.29</v>
      </c>
      <c r="S29" s="98">
        <v>955554.4</v>
      </c>
      <c r="T29" s="98">
        <v>215900</v>
      </c>
      <c r="U29" s="98">
        <v>378.17</v>
      </c>
      <c r="V29" s="98">
        <v>712760</v>
      </c>
      <c r="W29" s="98">
        <v>2700</v>
      </c>
      <c r="X29" s="126">
        <v>969427.2</v>
      </c>
      <c r="Y29" s="126">
        <v>5176</v>
      </c>
      <c r="AA29" s="126">
        <v>589023.62</v>
      </c>
      <c r="AB29" s="126">
        <v>143934.79999999999</v>
      </c>
    </row>
    <row r="30" spans="1:30" x14ac:dyDescent="0.2">
      <c r="A30" s="56" t="s">
        <v>1541</v>
      </c>
      <c r="B30" s="124">
        <v>206988.35</v>
      </c>
      <c r="C30" s="124">
        <v>0</v>
      </c>
      <c r="D30" s="124">
        <v>66483.8</v>
      </c>
      <c r="E30" s="56">
        <v>1752017.73</v>
      </c>
      <c r="F30" s="56">
        <v>261898.58</v>
      </c>
      <c r="H30" s="125">
        <v>17669</v>
      </c>
      <c r="K30" s="125">
        <v>35.04</v>
      </c>
      <c r="O30" s="56">
        <v>278568.71999999997</v>
      </c>
      <c r="P30" s="56">
        <v>1714501.17</v>
      </c>
      <c r="S30" s="98">
        <v>1069358.99</v>
      </c>
      <c r="T30" s="98">
        <v>145980</v>
      </c>
      <c r="U30" s="98">
        <v>198.71</v>
      </c>
      <c r="V30" s="98">
        <v>807245</v>
      </c>
      <c r="W30" s="98">
        <v>8900</v>
      </c>
      <c r="X30" s="126">
        <v>995015.32</v>
      </c>
      <c r="AA30" s="126">
        <v>367465.76</v>
      </c>
      <c r="AB30" s="126">
        <v>232444.09</v>
      </c>
    </row>
    <row r="31" spans="1:30" x14ac:dyDescent="0.2">
      <c r="A31" s="56" t="s">
        <v>1542</v>
      </c>
      <c r="B31" s="124">
        <v>618954.81999999995</v>
      </c>
      <c r="C31" s="124">
        <v>0</v>
      </c>
      <c r="D31" s="124">
        <v>283113.01</v>
      </c>
      <c r="E31" s="56">
        <v>842515.94</v>
      </c>
      <c r="F31" s="56">
        <v>334344.52</v>
      </c>
      <c r="H31" s="125">
        <v>192301.69</v>
      </c>
      <c r="I31" s="125">
        <v>88320</v>
      </c>
      <c r="O31" s="56">
        <v>-565111.54</v>
      </c>
      <c r="P31" s="56">
        <v>2482860.59</v>
      </c>
      <c r="S31" s="98">
        <v>1015706.33</v>
      </c>
      <c r="U31" s="98">
        <v>1506.76</v>
      </c>
      <c r="V31" s="98">
        <v>1132310</v>
      </c>
      <c r="X31" s="126">
        <v>1418070</v>
      </c>
      <c r="AA31" s="126">
        <v>649661.93999999994</v>
      </c>
      <c r="AB31" s="126">
        <v>151097.60000000001</v>
      </c>
    </row>
    <row r="32" spans="1:30" x14ac:dyDescent="0.2">
      <c r="A32" s="56" t="s">
        <v>1543</v>
      </c>
      <c r="B32" s="124">
        <v>264953.84000000003</v>
      </c>
      <c r="C32" s="124">
        <v>0</v>
      </c>
      <c r="D32" s="124">
        <v>21186.85</v>
      </c>
      <c r="E32" s="56">
        <v>337990.74</v>
      </c>
      <c r="F32" s="56">
        <v>246819.08</v>
      </c>
      <c r="H32" s="125">
        <v>19800</v>
      </c>
      <c r="J32" s="125">
        <v>45120</v>
      </c>
      <c r="O32" s="56">
        <v>-1411001.29</v>
      </c>
      <c r="P32" s="56">
        <v>2102364.12</v>
      </c>
      <c r="S32" s="98">
        <v>651228.21</v>
      </c>
      <c r="T32" s="98">
        <v>153640</v>
      </c>
      <c r="U32" s="98">
        <v>403.32</v>
      </c>
      <c r="V32" s="98">
        <v>930000</v>
      </c>
      <c r="W32" s="98">
        <v>12400</v>
      </c>
      <c r="X32" s="126">
        <v>1140400</v>
      </c>
      <c r="AA32" s="126">
        <v>339556.01</v>
      </c>
      <c r="AB32" s="126">
        <v>85887.84</v>
      </c>
    </row>
    <row r="33" spans="1:30" x14ac:dyDescent="0.2">
      <c r="A33" s="56" t="s">
        <v>1544</v>
      </c>
      <c r="B33" s="124">
        <v>292780.86</v>
      </c>
      <c r="C33" s="124">
        <v>0</v>
      </c>
      <c r="D33" s="124">
        <v>42136.42</v>
      </c>
      <c r="E33" s="56">
        <v>495595.37</v>
      </c>
      <c r="F33" s="56">
        <v>523682.68</v>
      </c>
      <c r="H33" s="125">
        <v>48791.37</v>
      </c>
      <c r="K33" s="125">
        <v>0</v>
      </c>
      <c r="O33" s="56">
        <v>723051.05</v>
      </c>
      <c r="P33" s="56">
        <v>923152.19</v>
      </c>
      <c r="S33" s="98">
        <v>1191453.57</v>
      </c>
      <c r="U33" s="98">
        <v>820.39</v>
      </c>
      <c r="V33" s="98">
        <v>944820</v>
      </c>
      <c r="X33" s="126">
        <v>1422163.2</v>
      </c>
      <c r="AA33" s="126">
        <v>858498.04</v>
      </c>
      <c r="AB33" s="126">
        <v>175308</v>
      </c>
    </row>
    <row r="34" spans="1:30" x14ac:dyDescent="0.2">
      <c r="A34" s="56" t="s">
        <v>1545</v>
      </c>
      <c r="B34" s="124">
        <v>570027.65</v>
      </c>
      <c r="C34" s="124">
        <v>0</v>
      </c>
      <c r="D34" s="124">
        <v>89619.31</v>
      </c>
      <c r="E34" s="56">
        <v>994551.82</v>
      </c>
      <c r="F34" s="56">
        <v>313741.53000000003</v>
      </c>
      <c r="H34" s="125">
        <v>42031.3</v>
      </c>
      <c r="K34" s="125">
        <v>150976</v>
      </c>
      <c r="O34" s="56">
        <v>-846366.82</v>
      </c>
      <c r="P34" s="56">
        <v>2548141.21</v>
      </c>
      <c r="Q34" s="98">
        <v>437.44</v>
      </c>
      <c r="S34" s="98">
        <v>845877.29</v>
      </c>
      <c r="T34" s="98">
        <v>463235</v>
      </c>
      <c r="V34" s="98">
        <v>1262280</v>
      </c>
      <c r="X34" s="126">
        <v>1560640</v>
      </c>
      <c r="AA34" s="126">
        <v>587609.11</v>
      </c>
      <c r="AB34" s="126">
        <v>295002</v>
      </c>
    </row>
    <row r="35" spans="1:30" x14ac:dyDescent="0.2">
      <c r="A35" s="56" t="s">
        <v>1598</v>
      </c>
      <c r="B35" s="124">
        <v>185934.89</v>
      </c>
      <c r="C35" s="124">
        <v>0</v>
      </c>
      <c r="D35" s="124">
        <v>65971.14</v>
      </c>
      <c r="E35" s="56">
        <v>435632.76</v>
      </c>
      <c r="F35" s="56">
        <v>377339.13</v>
      </c>
      <c r="H35" s="125">
        <v>27200</v>
      </c>
      <c r="K35" s="125">
        <v>178384.78</v>
      </c>
      <c r="M35" s="56">
        <v>69240</v>
      </c>
      <c r="O35" s="56">
        <v>-555379.96</v>
      </c>
      <c r="P35" s="56">
        <v>1650244.41</v>
      </c>
      <c r="S35" s="98">
        <v>605472.24</v>
      </c>
      <c r="U35" s="98">
        <v>428.6</v>
      </c>
      <c r="V35" s="98">
        <v>1048400</v>
      </c>
      <c r="X35" s="126">
        <v>1255520</v>
      </c>
      <c r="Z35" s="126">
        <v>6808</v>
      </c>
      <c r="AA35" s="126">
        <v>563207.11</v>
      </c>
      <c r="AB35" s="126">
        <v>45297.04</v>
      </c>
      <c r="AD35" s="126">
        <v>4900</v>
      </c>
    </row>
    <row r="36" spans="1:30" x14ac:dyDescent="0.2">
      <c r="A36" s="56" t="s">
        <v>1546</v>
      </c>
      <c r="B36" s="124">
        <v>314570.67</v>
      </c>
      <c r="C36" s="124">
        <v>2676.91</v>
      </c>
      <c r="D36" s="124">
        <v>95679.54</v>
      </c>
      <c r="E36" s="56">
        <v>25802.04</v>
      </c>
      <c r="F36" s="56">
        <v>346031.35</v>
      </c>
      <c r="H36" s="125">
        <v>19451.95</v>
      </c>
      <c r="O36" s="56">
        <v>-1281636.6299999999</v>
      </c>
      <c r="P36" s="56">
        <v>1948644.79</v>
      </c>
      <c r="S36" s="98">
        <v>478220.44</v>
      </c>
      <c r="T36" s="98">
        <v>52000</v>
      </c>
      <c r="U36" s="98">
        <v>366.41</v>
      </c>
      <c r="V36" s="98">
        <v>613080</v>
      </c>
      <c r="X36" s="126">
        <v>723410</v>
      </c>
      <c r="AA36" s="126">
        <v>303491.09000000003</v>
      </c>
      <c r="AB36" s="126">
        <v>93.36</v>
      </c>
    </row>
    <row r="37" spans="1:30" x14ac:dyDescent="0.2">
      <c r="A37" s="56" t="s">
        <v>1547</v>
      </c>
      <c r="B37" s="124">
        <v>407278.26</v>
      </c>
      <c r="C37" s="124">
        <v>36792.879999999997</v>
      </c>
      <c r="D37" s="124">
        <v>34468.129999999997</v>
      </c>
      <c r="E37" s="56">
        <v>183709.48</v>
      </c>
      <c r="F37" s="56">
        <v>872369.96</v>
      </c>
      <c r="H37" s="125">
        <v>47200</v>
      </c>
      <c r="O37" s="56">
        <v>-705268.71</v>
      </c>
      <c r="P37" s="56">
        <v>2125603</v>
      </c>
      <c r="S37" s="98">
        <v>706261.31</v>
      </c>
      <c r="T37" s="98">
        <v>49960</v>
      </c>
      <c r="U37" s="98">
        <v>481.72</v>
      </c>
      <c r="V37" s="98">
        <v>383710</v>
      </c>
      <c r="X37" s="126">
        <v>551993</v>
      </c>
      <c r="AA37" s="126">
        <v>448543.33</v>
      </c>
      <c r="AB37" s="126">
        <v>54243.28</v>
      </c>
    </row>
    <row r="38" spans="1:30" x14ac:dyDescent="0.2">
      <c r="A38" s="56" t="s">
        <v>1548</v>
      </c>
      <c r="B38" s="124">
        <v>300446.17</v>
      </c>
      <c r="C38" s="124">
        <v>14836.2</v>
      </c>
      <c r="D38" s="124">
        <v>31752.5</v>
      </c>
      <c r="E38" s="56">
        <v>203834.96</v>
      </c>
      <c r="F38" s="56">
        <v>304867.53000000003</v>
      </c>
      <c r="H38" s="125">
        <v>17418.900000000001</v>
      </c>
      <c r="O38" s="56">
        <v>-1136718.21</v>
      </c>
      <c r="P38" s="56">
        <v>1917883.16</v>
      </c>
      <c r="S38" s="98">
        <v>533557.24</v>
      </c>
      <c r="T38" s="98">
        <v>6000</v>
      </c>
      <c r="U38" s="98">
        <v>366.2</v>
      </c>
      <c r="V38" s="98">
        <v>553380</v>
      </c>
      <c r="X38" s="126">
        <v>755310</v>
      </c>
      <c r="Z38" s="126">
        <v>420</v>
      </c>
      <c r="AA38" s="126">
        <v>193656.65</v>
      </c>
      <c r="AB38" s="126">
        <v>61515.28</v>
      </c>
    </row>
    <row r="39" spans="1:30" x14ac:dyDescent="0.2">
      <c r="A39" s="56" t="s">
        <v>1549</v>
      </c>
      <c r="B39" s="124">
        <v>485241.65</v>
      </c>
      <c r="C39" s="124">
        <v>4621</v>
      </c>
      <c r="D39" s="124">
        <v>95525.68</v>
      </c>
      <c r="E39" s="56">
        <v>354061.03</v>
      </c>
      <c r="F39" s="56">
        <v>1226426.98</v>
      </c>
      <c r="H39" s="125">
        <v>51466.76</v>
      </c>
      <c r="K39" s="125">
        <v>0</v>
      </c>
      <c r="O39" s="56">
        <v>-278072.87</v>
      </c>
      <c r="P39" s="56">
        <v>2205072.4900000002</v>
      </c>
      <c r="S39" s="98">
        <v>1325819.04</v>
      </c>
      <c r="U39" s="98">
        <v>651.45000000000005</v>
      </c>
      <c r="V39" s="98">
        <v>941920</v>
      </c>
      <c r="W39" s="98">
        <v>44600</v>
      </c>
      <c r="X39" s="126">
        <v>1425359</v>
      </c>
      <c r="AA39" s="126">
        <v>480489.09</v>
      </c>
      <c r="AB39" s="126">
        <v>59147.44</v>
      </c>
    </row>
    <row r="40" spans="1:30" x14ac:dyDescent="0.2">
      <c r="A40" s="56" t="s">
        <v>1550</v>
      </c>
      <c r="B40" s="124">
        <v>800577.16</v>
      </c>
      <c r="C40" s="124">
        <v>22360</v>
      </c>
      <c r="D40" s="124">
        <v>118515.4</v>
      </c>
      <c r="E40" s="56">
        <v>2246033.41</v>
      </c>
      <c r="F40" s="56">
        <v>955108.13</v>
      </c>
      <c r="H40" s="125">
        <v>36060.25</v>
      </c>
      <c r="K40" s="125">
        <v>0</v>
      </c>
      <c r="O40" s="56">
        <v>1838307.3</v>
      </c>
      <c r="P40" s="56">
        <v>1879861.02</v>
      </c>
      <c r="S40" s="98">
        <v>1283267.6499999999</v>
      </c>
      <c r="T40" s="98">
        <v>185000</v>
      </c>
      <c r="U40" s="98">
        <v>715.6</v>
      </c>
      <c r="V40" s="98">
        <v>617440</v>
      </c>
      <c r="X40" s="126">
        <v>1085644</v>
      </c>
      <c r="AA40" s="126">
        <v>481044.36</v>
      </c>
      <c r="AB40" s="126">
        <v>7933.36</v>
      </c>
    </row>
    <row r="41" spans="1:30" x14ac:dyDescent="0.2">
      <c r="A41" s="56" t="s">
        <v>1551</v>
      </c>
      <c r="B41" s="124">
        <v>891015.12</v>
      </c>
      <c r="C41" s="124">
        <v>6000</v>
      </c>
      <c r="D41" s="124">
        <v>70976.88</v>
      </c>
      <c r="E41" s="56">
        <v>798360.48</v>
      </c>
      <c r="F41" s="56">
        <v>530643</v>
      </c>
      <c r="H41" s="125">
        <v>48780</v>
      </c>
      <c r="O41" s="56">
        <v>-1604193.26</v>
      </c>
      <c r="P41" s="56">
        <v>3832429.73</v>
      </c>
      <c r="S41" s="98">
        <v>946512.72</v>
      </c>
      <c r="T41" s="98">
        <v>131120</v>
      </c>
      <c r="U41" s="98">
        <v>1558.55</v>
      </c>
      <c r="V41" s="98">
        <v>739360</v>
      </c>
      <c r="X41" s="126">
        <v>1186980</v>
      </c>
      <c r="Y41" s="126">
        <v>4976</v>
      </c>
      <c r="Z41" s="126">
        <v>360</v>
      </c>
      <c r="AA41" s="126">
        <v>498500.98</v>
      </c>
      <c r="AB41" s="126">
        <v>61515.28</v>
      </c>
    </row>
    <row r="42" spans="1:30" x14ac:dyDescent="0.2">
      <c r="A42" s="56" t="s">
        <v>1552</v>
      </c>
      <c r="B42" s="124">
        <v>376402.89</v>
      </c>
      <c r="C42" s="124">
        <v>0</v>
      </c>
      <c r="D42" s="124">
        <v>108781.86</v>
      </c>
      <c r="E42" s="56">
        <v>277209.77</v>
      </c>
      <c r="F42" s="56">
        <v>1754672.74</v>
      </c>
      <c r="H42" s="125">
        <v>19850</v>
      </c>
      <c r="O42" s="56">
        <v>525930.79</v>
      </c>
      <c r="P42" s="56">
        <v>1975418.72</v>
      </c>
      <c r="S42" s="98">
        <v>733324.06</v>
      </c>
      <c r="T42" s="98">
        <v>66600</v>
      </c>
      <c r="U42" s="98">
        <v>495.62</v>
      </c>
      <c r="V42" s="98">
        <v>657440</v>
      </c>
      <c r="X42" s="126">
        <v>1007110</v>
      </c>
      <c r="Z42" s="126">
        <v>460</v>
      </c>
      <c r="AA42" s="126">
        <v>334835.28999999998</v>
      </c>
      <c r="AB42" s="126">
        <v>59706.64</v>
      </c>
    </row>
    <row r="43" spans="1:30" x14ac:dyDescent="0.2">
      <c r="A43" s="56" t="s">
        <v>1553</v>
      </c>
      <c r="B43" s="124">
        <v>333871.23</v>
      </c>
      <c r="C43" s="124">
        <v>11865.4</v>
      </c>
      <c r="D43" s="124">
        <v>103566.31</v>
      </c>
      <c r="E43" s="56">
        <v>211876.04</v>
      </c>
      <c r="F43" s="56">
        <v>198688.44</v>
      </c>
      <c r="H43" s="125">
        <v>22910.34</v>
      </c>
      <c r="O43" s="56">
        <v>-774258.12</v>
      </c>
      <c r="P43" s="56">
        <v>1580455.21</v>
      </c>
      <c r="S43" s="98">
        <v>567927.30000000005</v>
      </c>
      <c r="T43" s="98">
        <v>60000</v>
      </c>
      <c r="U43" s="98">
        <v>443.39</v>
      </c>
      <c r="V43" s="98">
        <v>267920</v>
      </c>
      <c r="X43" s="126">
        <v>481280</v>
      </c>
      <c r="AA43" s="126">
        <v>265727.98</v>
      </c>
      <c r="AB43" s="126">
        <v>58586.720000000001</v>
      </c>
    </row>
    <row r="44" spans="1:30" x14ac:dyDescent="0.2">
      <c r="A44" s="56" t="s">
        <v>1554</v>
      </c>
      <c r="B44" s="124">
        <v>457041.09</v>
      </c>
      <c r="C44" s="124">
        <v>5289.55</v>
      </c>
      <c r="D44" s="124">
        <v>106368.05</v>
      </c>
      <c r="E44" s="56">
        <v>590361.84</v>
      </c>
      <c r="F44" s="56">
        <v>562261.74</v>
      </c>
      <c r="H44" s="125">
        <v>30738.73</v>
      </c>
      <c r="O44" s="56">
        <v>-849681.65</v>
      </c>
      <c r="P44" s="56">
        <v>2583577.5299999998</v>
      </c>
      <c r="S44" s="98">
        <v>771656.02</v>
      </c>
      <c r="U44" s="98">
        <v>704.14</v>
      </c>
      <c r="V44" s="98">
        <v>670480</v>
      </c>
      <c r="W44" s="98">
        <v>12000</v>
      </c>
      <c r="X44" s="126">
        <v>930374</v>
      </c>
      <c r="Z44" s="126">
        <v>5136</v>
      </c>
      <c r="AA44" s="126">
        <v>427866.66</v>
      </c>
      <c r="AB44" s="126">
        <v>82153.84</v>
      </c>
    </row>
    <row r="45" spans="1:30" x14ac:dyDescent="0.2">
      <c r="A45" s="56" t="s">
        <v>1555</v>
      </c>
      <c r="B45" s="124">
        <v>579252.93999999994</v>
      </c>
      <c r="D45" s="124">
        <v>62825.03</v>
      </c>
      <c r="E45" s="56">
        <v>370163.52</v>
      </c>
      <c r="F45" s="56">
        <v>723225.81</v>
      </c>
      <c r="O45" s="56">
        <v>-66844.53</v>
      </c>
      <c r="P45" s="56">
        <v>1850667.12</v>
      </c>
      <c r="S45" s="98">
        <v>416853.47</v>
      </c>
      <c r="U45" s="98">
        <v>1127.82</v>
      </c>
      <c r="V45" s="98">
        <v>702650</v>
      </c>
      <c r="X45" s="126">
        <v>808010</v>
      </c>
      <c r="AA45" s="126">
        <v>286135.46000000002</v>
      </c>
      <c r="AB45" s="126">
        <v>54991.12</v>
      </c>
    </row>
    <row r="46" spans="1:30" x14ac:dyDescent="0.2">
      <c r="A46" s="56" t="s">
        <v>1556</v>
      </c>
      <c r="B46" s="124">
        <v>393249.78</v>
      </c>
      <c r="C46" s="124">
        <v>39053.480000000003</v>
      </c>
      <c r="D46" s="124">
        <v>48736.07</v>
      </c>
      <c r="E46" s="56">
        <v>591355.11</v>
      </c>
      <c r="F46" s="56">
        <v>528764.54</v>
      </c>
      <c r="N46" s="56">
        <v>-1651159.52</v>
      </c>
      <c r="P46" s="56">
        <v>3139393.79</v>
      </c>
      <c r="S46" s="98">
        <v>1244555.49</v>
      </c>
      <c r="U46" s="98">
        <v>411.15</v>
      </c>
      <c r="V46" s="98">
        <v>707050</v>
      </c>
      <c r="X46" s="126">
        <v>1236328</v>
      </c>
      <c r="AA46" s="126">
        <v>412377.29</v>
      </c>
      <c r="AB46" s="126">
        <v>55250.64</v>
      </c>
    </row>
    <row r="47" spans="1:30" x14ac:dyDescent="0.2">
      <c r="A47" s="56" t="s">
        <v>1557</v>
      </c>
      <c r="B47" s="124">
        <v>162390.41</v>
      </c>
      <c r="C47" s="124">
        <v>4045.9</v>
      </c>
      <c r="D47" s="124">
        <v>96201.03</v>
      </c>
      <c r="E47" s="56">
        <v>1506605.68</v>
      </c>
      <c r="F47" s="56">
        <v>1061925.28</v>
      </c>
      <c r="O47" s="56">
        <v>270496.65000000002</v>
      </c>
      <c r="P47" s="56">
        <v>2592803.14</v>
      </c>
      <c r="S47" s="98">
        <v>497748.84</v>
      </c>
      <c r="U47" s="98">
        <v>391.83</v>
      </c>
      <c r="V47" s="98">
        <v>202200</v>
      </c>
      <c r="X47" s="126">
        <v>345766</v>
      </c>
      <c r="AA47" s="126">
        <v>313798.88</v>
      </c>
      <c r="AB47" s="126">
        <v>42835.28</v>
      </c>
    </row>
    <row r="48" spans="1:30" x14ac:dyDescent="0.2">
      <c r="A48" s="56" t="s">
        <v>1558</v>
      </c>
      <c r="B48" s="124">
        <v>489795.26</v>
      </c>
      <c r="C48" s="124">
        <v>8035.63</v>
      </c>
      <c r="D48" s="124">
        <v>71329</v>
      </c>
      <c r="E48" s="56">
        <v>300041.56</v>
      </c>
      <c r="F48" s="56">
        <v>381297.49</v>
      </c>
      <c r="H48" s="125">
        <v>17200</v>
      </c>
      <c r="O48" s="56">
        <v>-1041844.98</v>
      </c>
      <c r="P48" s="56">
        <v>2213150.63</v>
      </c>
      <c r="S48" s="98">
        <v>407122.21</v>
      </c>
      <c r="U48" s="98">
        <v>941.45</v>
      </c>
      <c r="V48" s="98">
        <v>706648</v>
      </c>
      <c r="W48" s="98">
        <v>3000</v>
      </c>
      <c r="X48" s="126">
        <v>760448</v>
      </c>
      <c r="AA48" s="126">
        <v>241661.73</v>
      </c>
      <c r="AB48" s="126">
        <v>1288.6400000000001</v>
      </c>
    </row>
    <row r="49" spans="1:30" x14ac:dyDescent="0.2">
      <c r="A49" s="56" t="s">
        <v>1559</v>
      </c>
      <c r="B49" s="124">
        <v>196170.61</v>
      </c>
      <c r="C49" s="124">
        <v>5136</v>
      </c>
      <c r="D49" s="124">
        <v>48401.36</v>
      </c>
      <c r="E49" s="56">
        <v>861499.32</v>
      </c>
      <c r="F49" s="56">
        <v>589015.15</v>
      </c>
      <c r="J49" s="125">
        <v>85000</v>
      </c>
      <c r="O49" s="56">
        <v>-451348.16</v>
      </c>
      <c r="P49" s="56">
        <v>2118686.35</v>
      </c>
      <c r="S49" s="98">
        <v>442185.15</v>
      </c>
      <c r="U49" s="98">
        <v>197.19</v>
      </c>
      <c r="V49" s="98">
        <v>588780</v>
      </c>
      <c r="X49" s="126">
        <v>726906</v>
      </c>
      <c r="AA49" s="126">
        <v>263129.81</v>
      </c>
      <c r="AB49" s="126">
        <v>60935.28</v>
      </c>
    </row>
    <row r="50" spans="1:30" x14ac:dyDescent="0.2">
      <c r="A50" s="56" t="s">
        <v>1560</v>
      </c>
      <c r="B50" s="124">
        <v>472505.5</v>
      </c>
      <c r="C50" s="124">
        <v>17450</v>
      </c>
      <c r="D50" s="124">
        <v>524323.74</v>
      </c>
      <c r="E50" s="56">
        <v>1008716.48</v>
      </c>
      <c r="F50" s="56">
        <v>21110.83</v>
      </c>
      <c r="M50" s="56">
        <v>5737</v>
      </c>
      <c r="O50" s="56">
        <v>-1208706.43</v>
      </c>
      <c r="P50" s="56">
        <v>3206691.97</v>
      </c>
      <c r="S50" s="98">
        <v>1071267.67</v>
      </c>
      <c r="T50" s="98">
        <v>245000</v>
      </c>
      <c r="U50" s="98">
        <v>1230.8800000000001</v>
      </c>
      <c r="V50" s="98">
        <v>1426190</v>
      </c>
      <c r="X50" s="126">
        <v>1837712</v>
      </c>
      <c r="AA50" s="126">
        <v>758301.38</v>
      </c>
      <c r="AB50" s="126">
        <v>52642.16</v>
      </c>
    </row>
    <row r="51" spans="1:30" x14ac:dyDescent="0.2">
      <c r="A51" s="56" t="s">
        <v>1561</v>
      </c>
      <c r="B51" s="124">
        <v>171282.74</v>
      </c>
      <c r="C51" s="124">
        <v>0</v>
      </c>
      <c r="D51" s="124">
        <v>163679.32</v>
      </c>
      <c r="E51" s="56">
        <v>56799.3</v>
      </c>
      <c r="F51" s="56">
        <v>771783.26</v>
      </c>
      <c r="K51" s="125">
        <v>0</v>
      </c>
      <c r="O51" s="56">
        <v>-1028475.75</v>
      </c>
      <c r="P51" s="56">
        <v>2598703.46</v>
      </c>
      <c r="S51" s="98">
        <v>1256104.04</v>
      </c>
      <c r="U51" s="98">
        <v>780.95</v>
      </c>
      <c r="V51" s="98">
        <v>1036580</v>
      </c>
      <c r="W51" s="98">
        <v>50000</v>
      </c>
      <c r="X51" s="126">
        <v>1755283.8</v>
      </c>
      <c r="AA51" s="126">
        <v>604838.88</v>
      </c>
      <c r="AB51" s="126">
        <v>212884.4</v>
      </c>
    </row>
    <row r="52" spans="1:30" x14ac:dyDescent="0.2">
      <c r="A52" s="56" t="s">
        <v>1562</v>
      </c>
      <c r="B52" s="124">
        <v>104235.63</v>
      </c>
      <c r="C52" s="124">
        <v>50050</v>
      </c>
      <c r="D52" s="124">
        <v>94352.87</v>
      </c>
      <c r="E52" s="56">
        <v>297428.76</v>
      </c>
      <c r="F52" s="56">
        <v>35302.06</v>
      </c>
      <c r="K52" s="125">
        <v>0</v>
      </c>
      <c r="O52" s="56">
        <v>-1629005.92</v>
      </c>
      <c r="P52" s="56">
        <v>2341456.5299999998</v>
      </c>
      <c r="S52" s="98">
        <v>890575.28</v>
      </c>
      <c r="T52" s="98">
        <v>63235</v>
      </c>
      <c r="U52" s="98">
        <v>455.78</v>
      </c>
      <c r="V52" s="98">
        <v>523890</v>
      </c>
      <c r="W52" s="98">
        <v>110000</v>
      </c>
      <c r="X52" s="126">
        <v>949761.2</v>
      </c>
      <c r="AA52" s="126">
        <v>501305.71</v>
      </c>
      <c r="AB52" s="126">
        <v>67793.440000000002</v>
      </c>
      <c r="AD52" s="126">
        <v>135535</v>
      </c>
    </row>
    <row r="53" spans="1:30" x14ac:dyDescent="0.2">
      <c r="A53" s="56" t="s">
        <v>1563</v>
      </c>
      <c r="B53" s="124">
        <v>971766.51</v>
      </c>
      <c r="C53" s="124">
        <v>0</v>
      </c>
      <c r="D53" s="124">
        <v>200411.26</v>
      </c>
      <c r="E53" s="56">
        <v>2265715.5099999998</v>
      </c>
      <c r="F53" s="56">
        <v>170644.28</v>
      </c>
      <c r="K53" s="125">
        <v>0</v>
      </c>
      <c r="M53" s="56">
        <v>200000</v>
      </c>
      <c r="O53" s="56">
        <v>2365579.7400000002</v>
      </c>
      <c r="P53" s="56">
        <v>1574485.41</v>
      </c>
      <c r="Q53" s="98">
        <v>2720.96</v>
      </c>
      <c r="S53" s="98">
        <v>1995744.17</v>
      </c>
      <c r="T53" s="98">
        <v>430000</v>
      </c>
      <c r="V53" s="98">
        <v>1414710</v>
      </c>
      <c r="W53" s="98">
        <v>100000</v>
      </c>
      <c r="X53" s="126">
        <v>2498715.4</v>
      </c>
      <c r="AA53" s="126">
        <v>1598936.88</v>
      </c>
      <c r="AB53" s="126">
        <v>231705.84</v>
      </c>
    </row>
    <row r="54" spans="1:30" x14ac:dyDescent="0.2">
      <c r="A54" s="56" t="s">
        <v>1564</v>
      </c>
      <c r="B54" s="124">
        <v>204000.18</v>
      </c>
      <c r="C54" s="124">
        <v>0</v>
      </c>
      <c r="D54" s="124">
        <v>92164.1</v>
      </c>
      <c r="E54" s="56">
        <v>31373.200000000001</v>
      </c>
      <c r="F54" s="56">
        <v>23563.45</v>
      </c>
      <c r="H54" s="125">
        <v>4800</v>
      </c>
      <c r="O54" s="56">
        <v>-1248238.99</v>
      </c>
      <c r="P54" s="56">
        <v>1566508.7</v>
      </c>
      <c r="S54" s="98">
        <v>630799.77</v>
      </c>
      <c r="T54" s="98">
        <v>94000</v>
      </c>
      <c r="U54" s="98">
        <v>529.96</v>
      </c>
      <c r="V54" s="98">
        <v>593840</v>
      </c>
      <c r="X54" s="126">
        <v>873480</v>
      </c>
      <c r="AA54" s="126">
        <v>287590.44</v>
      </c>
      <c r="AB54" s="126">
        <v>70842.070000000007</v>
      </c>
    </row>
    <row r="55" spans="1:30" x14ac:dyDescent="0.2">
      <c r="A55" s="56" t="s">
        <v>1565</v>
      </c>
      <c r="B55" s="124">
        <v>243241.87</v>
      </c>
      <c r="C55" s="124">
        <v>0</v>
      </c>
      <c r="D55" s="124">
        <v>34059.89</v>
      </c>
      <c r="E55" s="56">
        <v>12745.52</v>
      </c>
      <c r="F55" s="56">
        <v>62096.89</v>
      </c>
      <c r="O55" s="56">
        <v>-2043740.6</v>
      </c>
      <c r="P55" s="56">
        <v>2534998.48</v>
      </c>
      <c r="Q55" s="98">
        <v>758.83</v>
      </c>
      <c r="S55" s="98">
        <v>787602.21</v>
      </c>
      <c r="T55" s="98">
        <v>43480</v>
      </c>
      <c r="V55" s="98">
        <v>391360</v>
      </c>
      <c r="X55" s="126">
        <v>718980</v>
      </c>
      <c r="AA55" s="126">
        <v>548729.54</v>
      </c>
      <c r="AB55" s="126">
        <v>28190.84</v>
      </c>
    </row>
    <row r="56" spans="1:30" x14ac:dyDescent="0.2">
      <c r="A56" s="56" t="s">
        <v>1566</v>
      </c>
      <c r="B56" s="124">
        <v>347682.39</v>
      </c>
      <c r="C56" s="124">
        <v>0</v>
      </c>
      <c r="D56" s="124">
        <v>73425.69</v>
      </c>
      <c r="E56" s="56">
        <v>43157.760000000002</v>
      </c>
      <c r="F56" s="56">
        <v>65047.12</v>
      </c>
      <c r="O56" s="56">
        <v>-1878037.02</v>
      </c>
      <c r="P56" s="56">
        <v>2415193.5099999998</v>
      </c>
      <c r="Q56" s="98">
        <v>790.54</v>
      </c>
      <c r="S56" s="98">
        <v>883970.07</v>
      </c>
      <c r="T56" s="98">
        <v>92604</v>
      </c>
      <c r="V56" s="98">
        <v>1445760</v>
      </c>
      <c r="W56" s="98">
        <v>100000</v>
      </c>
      <c r="X56" s="126">
        <v>1678780</v>
      </c>
      <c r="AA56" s="126">
        <v>513714.26</v>
      </c>
      <c r="AB56" s="126">
        <v>107882.88</v>
      </c>
    </row>
    <row r="57" spans="1:30" x14ac:dyDescent="0.2">
      <c r="A57" s="56" t="s">
        <v>1567</v>
      </c>
      <c r="B57" s="124">
        <v>146445.17000000001</v>
      </c>
      <c r="C57" s="124">
        <v>0</v>
      </c>
      <c r="D57" s="124">
        <v>43882.63</v>
      </c>
      <c r="E57" s="56">
        <v>339101.6</v>
      </c>
      <c r="F57" s="56">
        <v>127790.39999999999</v>
      </c>
      <c r="O57" s="56">
        <v>-621640.99</v>
      </c>
      <c r="P57" s="56">
        <v>1430245.31</v>
      </c>
      <c r="S57" s="98">
        <v>560954.6</v>
      </c>
      <c r="T57" s="98">
        <v>51640</v>
      </c>
      <c r="U57" s="98">
        <v>470.01</v>
      </c>
      <c r="V57" s="98">
        <v>377200</v>
      </c>
      <c r="X57" s="126">
        <v>582000</v>
      </c>
      <c r="AA57" s="126">
        <v>344503.79</v>
      </c>
      <c r="AB57" s="126">
        <v>90650.34</v>
      </c>
      <c r="AC57" s="126">
        <v>106840</v>
      </c>
    </row>
    <row r="58" spans="1:30" x14ac:dyDescent="0.2">
      <c r="A58" s="56" t="s">
        <v>1568</v>
      </c>
      <c r="B58" s="124">
        <v>307704.98</v>
      </c>
      <c r="C58" s="124">
        <v>0</v>
      </c>
      <c r="D58" s="124">
        <v>51532.07</v>
      </c>
      <c r="E58" s="56">
        <v>102072.35</v>
      </c>
      <c r="F58" s="56">
        <v>1004853.48</v>
      </c>
      <c r="O58" s="56">
        <v>-1384285.96</v>
      </c>
      <c r="P58" s="56">
        <v>2897338.69</v>
      </c>
      <c r="Q58" s="98">
        <v>360.99</v>
      </c>
      <c r="S58" s="98">
        <v>1094431.47</v>
      </c>
      <c r="T58" s="98">
        <v>358740</v>
      </c>
      <c r="V58" s="98">
        <v>979520</v>
      </c>
      <c r="W58" s="98">
        <v>50000</v>
      </c>
      <c r="X58" s="126">
        <v>1401780</v>
      </c>
      <c r="AA58" s="126">
        <v>865986.79</v>
      </c>
      <c r="AB58" s="126">
        <v>196421.52</v>
      </c>
    </row>
    <row r="59" spans="1:30" x14ac:dyDescent="0.2">
      <c r="A59" s="56" t="s">
        <v>1569</v>
      </c>
      <c r="B59" s="124">
        <v>44605.42</v>
      </c>
      <c r="C59" s="124">
        <v>0</v>
      </c>
      <c r="D59" s="124">
        <v>71389.679999999993</v>
      </c>
      <c r="E59" s="56">
        <v>1</v>
      </c>
      <c r="F59" s="56">
        <v>49198.95</v>
      </c>
      <c r="H59" s="125">
        <v>13500</v>
      </c>
      <c r="K59" s="125">
        <v>0</v>
      </c>
      <c r="O59" s="56">
        <v>-2902808.08</v>
      </c>
      <c r="P59" s="56">
        <v>3457082.1</v>
      </c>
      <c r="S59" s="98">
        <v>892312.06</v>
      </c>
      <c r="U59" s="98">
        <v>483.14</v>
      </c>
      <c r="V59" s="98">
        <v>617540</v>
      </c>
      <c r="X59" s="126">
        <v>1120419.3999999999</v>
      </c>
      <c r="AA59" s="126">
        <v>736127.61</v>
      </c>
      <c r="AB59" s="126">
        <v>13370.16</v>
      </c>
    </row>
    <row r="60" spans="1:30" x14ac:dyDescent="0.2">
      <c r="A60" s="56" t="s">
        <v>1570</v>
      </c>
      <c r="B60" s="124">
        <v>197747.12</v>
      </c>
      <c r="C60" s="124">
        <v>14080</v>
      </c>
      <c r="D60" s="124">
        <v>32755</v>
      </c>
      <c r="E60" s="56">
        <v>2</v>
      </c>
      <c r="F60" s="56">
        <v>8460.02</v>
      </c>
      <c r="O60" s="56">
        <v>-80470.66</v>
      </c>
      <c r="P60" s="56">
        <v>339109.18</v>
      </c>
      <c r="S60" s="98">
        <v>651898.69999999995</v>
      </c>
      <c r="V60" s="98">
        <v>641500</v>
      </c>
      <c r="W60" s="98">
        <v>50000</v>
      </c>
      <c r="X60" s="126">
        <v>819340</v>
      </c>
      <c r="AA60" s="126">
        <v>493155</v>
      </c>
      <c r="AB60" s="126">
        <v>15704.08</v>
      </c>
    </row>
    <row r="61" spans="1:30" x14ac:dyDescent="0.2">
      <c r="A61" s="56" t="s">
        <v>1571</v>
      </c>
      <c r="B61" s="124">
        <v>158756.94</v>
      </c>
      <c r="C61" s="124">
        <v>0</v>
      </c>
      <c r="D61" s="124">
        <v>83289.53</v>
      </c>
      <c r="E61" s="56">
        <v>123202.07</v>
      </c>
      <c r="F61" s="56">
        <v>27389.46</v>
      </c>
      <c r="O61" s="56">
        <v>-1262442.29</v>
      </c>
      <c r="P61" s="56">
        <v>1695206.85</v>
      </c>
      <c r="S61" s="98">
        <v>449623.24</v>
      </c>
      <c r="V61" s="98">
        <v>559070</v>
      </c>
      <c r="W61" s="98">
        <v>50000</v>
      </c>
      <c r="X61" s="126">
        <v>751964.08</v>
      </c>
      <c r="AA61" s="126">
        <v>289409.32</v>
      </c>
      <c r="AB61" s="126">
        <v>38794.400000000001</v>
      </c>
    </row>
    <row r="62" spans="1:30" x14ac:dyDescent="0.2">
      <c r="A62" s="56" t="s">
        <v>1572</v>
      </c>
      <c r="B62" s="124">
        <v>379896.95</v>
      </c>
      <c r="C62" s="124">
        <v>0</v>
      </c>
      <c r="D62" s="124">
        <v>91481.86</v>
      </c>
      <c r="E62" s="56">
        <v>131066.64</v>
      </c>
      <c r="F62" s="56">
        <v>89782.05</v>
      </c>
      <c r="K62" s="125">
        <v>0</v>
      </c>
      <c r="O62" s="56">
        <v>-2031305.7</v>
      </c>
      <c r="P62" s="56">
        <v>2729343.72</v>
      </c>
      <c r="S62" s="98">
        <v>1082514.1499999999</v>
      </c>
      <c r="U62" s="98">
        <v>874.74</v>
      </c>
      <c r="V62" s="98">
        <v>722800</v>
      </c>
      <c r="W62" s="98">
        <v>50000</v>
      </c>
      <c r="X62" s="126">
        <v>1137548</v>
      </c>
      <c r="AA62" s="126">
        <v>552575.37</v>
      </c>
      <c r="AB62" s="126">
        <v>113476.04</v>
      </c>
    </row>
    <row r="63" spans="1:30" x14ac:dyDescent="0.2">
      <c r="A63" s="56" t="s">
        <v>1573</v>
      </c>
      <c r="B63" s="124">
        <v>481875.11</v>
      </c>
      <c r="C63" s="124">
        <v>0</v>
      </c>
      <c r="D63" s="124">
        <v>74323.31</v>
      </c>
      <c r="E63" s="56">
        <v>168562</v>
      </c>
      <c r="F63" s="56">
        <v>283180.05</v>
      </c>
      <c r="K63" s="125">
        <v>0</v>
      </c>
      <c r="O63" s="56">
        <v>-2207246.38</v>
      </c>
      <c r="P63" s="56">
        <v>3207310.61</v>
      </c>
      <c r="S63" s="98">
        <v>1340832.21</v>
      </c>
      <c r="T63" s="98">
        <v>305990</v>
      </c>
      <c r="U63" s="98">
        <v>703.55</v>
      </c>
      <c r="V63" s="98">
        <v>938820</v>
      </c>
      <c r="X63" s="126">
        <v>1558726.8</v>
      </c>
      <c r="AA63" s="126">
        <v>689371.83</v>
      </c>
      <c r="AB63" s="126">
        <v>171216.89</v>
      </c>
    </row>
    <row r="64" spans="1:30" x14ac:dyDescent="0.2">
      <c r="A64" s="56" t="s">
        <v>1574</v>
      </c>
      <c r="B64" s="124">
        <v>319743.3</v>
      </c>
      <c r="C64" s="124">
        <v>16900</v>
      </c>
      <c r="D64" s="124">
        <v>99859.42</v>
      </c>
      <c r="E64" s="56">
        <v>145415.44</v>
      </c>
      <c r="F64" s="56">
        <v>81117.25</v>
      </c>
      <c r="H64" s="125">
        <v>69600</v>
      </c>
      <c r="O64" s="56">
        <v>-2060180.96</v>
      </c>
      <c r="P64" s="56">
        <v>2601971.02</v>
      </c>
      <c r="S64" s="98">
        <v>1072203.95</v>
      </c>
      <c r="T64" s="98">
        <v>139850</v>
      </c>
      <c r="U64" s="98">
        <v>653.41</v>
      </c>
      <c r="V64" s="98">
        <v>1042130</v>
      </c>
      <c r="W64" s="98">
        <v>80000</v>
      </c>
      <c r="X64" s="126">
        <v>1485330</v>
      </c>
      <c r="AA64" s="126">
        <v>632149.77</v>
      </c>
      <c r="AB64" s="126">
        <v>64972.24</v>
      </c>
    </row>
    <row r="65" spans="1:30" x14ac:dyDescent="0.2">
      <c r="A65" s="56" t="s">
        <v>1575</v>
      </c>
      <c r="B65" s="124">
        <v>157121.45000000001</v>
      </c>
      <c r="C65" s="124">
        <v>16800</v>
      </c>
      <c r="D65" s="124">
        <v>124624.56</v>
      </c>
      <c r="E65" s="56">
        <v>771527.16</v>
      </c>
      <c r="F65" s="56">
        <v>43869.15</v>
      </c>
      <c r="K65" s="125">
        <v>0</v>
      </c>
      <c r="O65" s="56">
        <v>-1874237.09</v>
      </c>
      <c r="P65" s="56">
        <v>3048211.32</v>
      </c>
      <c r="S65" s="98">
        <v>878609.18</v>
      </c>
      <c r="T65" s="98">
        <v>60000</v>
      </c>
      <c r="U65" s="98">
        <v>529.39</v>
      </c>
      <c r="V65" s="98">
        <v>760720</v>
      </c>
      <c r="X65" s="126">
        <v>1220514</v>
      </c>
      <c r="AA65" s="126">
        <v>350191.03</v>
      </c>
      <c r="AB65" s="126">
        <v>106913.45</v>
      </c>
    </row>
    <row r="66" spans="1:30" x14ac:dyDescent="0.2">
      <c r="A66" s="56" t="s">
        <v>1596</v>
      </c>
      <c r="B66" s="124">
        <v>216233.98</v>
      </c>
      <c r="C66" s="124">
        <v>0</v>
      </c>
      <c r="D66" s="124">
        <v>47740.07</v>
      </c>
      <c r="E66" s="56">
        <v>660232.23</v>
      </c>
      <c r="F66" s="56">
        <v>78872.039999999994</v>
      </c>
      <c r="O66" s="56">
        <v>11824.18</v>
      </c>
      <c r="P66" s="56">
        <v>1312112.72</v>
      </c>
      <c r="S66" s="98">
        <v>569842.72</v>
      </c>
      <c r="T66" s="98">
        <v>70000</v>
      </c>
      <c r="U66" s="98">
        <v>839.77</v>
      </c>
      <c r="V66" s="98">
        <v>1170418</v>
      </c>
      <c r="X66" s="126">
        <v>1447538</v>
      </c>
      <c r="AA66" s="126">
        <v>522294.59</v>
      </c>
      <c r="AB66" s="126">
        <v>124958.48</v>
      </c>
    </row>
    <row r="67" spans="1:30" x14ac:dyDescent="0.2">
      <c r="A67" s="56" t="s">
        <v>1576</v>
      </c>
      <c r="B67" s="124">
        <v>748577.11</v>
      </c>
      <c r="C67" s="124">
        <v>19076</v>
      </c>
      <c r="D67" s="124">
        <v>86885.41</v>
      </c>
      <c r="E67" s="56">
        <v>907229.75</v>
      </c>
      <c r="F67" s="56">
        <v>262587.56</v>
      </c>
      <c r="O67" s="56">
        <v>1044339.9</v>
      </c>
      <c r="P67" s="56">
        <v>997975.02</v>
      </c>
      <c r="S67" s="98">
        <v>609412.72</v>
      </c>
      <c r="T67" s="98">
        <v>59880</v>
      </c>
      <c r="U67" s="98">
        <v>1501.18</v>
      </c>
      <c r="V67" s="98">
        <v>960750</v>
      </c>
      <c r="X67" s="126">
        <v>1157710</v>
      </c>
      <c r="Y67" s="126">
        <v>21120</v>
      </c>
      <c r="Z67" s="126">
        <v>6660</v>
      </c>
      <c r="AA67" s="126">
        <v>344242.51</v>
      </c>
      <c r="AB67" s="126">
        <v>100958.48</v>
      </c>
    </row>
    <row r="68" spans="1:30" x14ac:dyDescent="0.2">
      <c r="A68" s="56" t="s">
        <v>1577</v>
      </c>
      <c r="B68" s="124">
        <v>257080.55</v>
      </c>
      <c r="C68" s="124">
        <v>0</v>
      </c>
      <c r="D68" s="124">
        <v>186575.9</v>
      </c>
      <c r="E68" s="56">
        <v>737050</v>
      </c>
      <c r="F68" s="56">
        <v>193073.42</v>
      </c>
      <c r="J68" s="125">
        <v>67440</v>
      </c>
      <c r="K68" s="125">
        <v>0</v>
      </c>
      <c r="O68" s="56">
        <v>-2763222.72</v>
      </c>
      <c r="P68" s="56">
        <v>4031791.24</v>
      </c>
      <c r="S68" s="98">
        <v>768733.52</v>
      </c>
      <c r="U68" s="98">
        <v>549.78</v>
      </c>
      <c r="V68" s="98">
        <v>887180</v>
      </c>
      <c r="X68" s="126">
        <v>1120220</v>
      </c>
      <c r="Y68" s="126">
        <v>27952</v>
      </c>
      <c r="AA68" s="126">
        <v>320230.19</v>
      </c>
      <c r="AB68" s="126">
        <v>80449.440000000002</v>
      </c>
      <c r="AD68" s="126">
        <v>58184.32</v>
      </c>
    </row>
    <row r="69" spans="1:30" x14ac:dyDescent="0.2">
      <c r="A69" s="56" t="s">
        <v>1578</v>
      </c>
      <c r="B69" s="124">
        <v>697377.94</v>
      </c>
      <c r="C69" s="124">
        <v>0</v>
      </c>
      <c r="D69" s="124">
        <v>22856.81</v>
      </c>
      <c r="E69" s="56">
        <v>281175.14</v>
      </c>
      <c r="F69" s="56">
        <v>483089.74</v>
      </c>
      <c r="J69" s="125">
        <v>60000</v>
      </c>
      <c r="O69" s="56">
        <v>1306537.43</v>
      </c>
      <c r="P69" s="56">
        <v>73641.19</v>
      </c>
      <c r="S69" s="98">
        <v>1543370.81</v>
      </c>
      <c r="T69" s="98">
        <v>236780</v>
      </c>
      <c r="U69" s="98">
        <v>1573.09</v>
      </c>
      <c r="V69" s="98">
        <v>2040060</v>
      </c>
      <c r="W69" s="98">
        <v>129197</v>
      </c>
      <c r="X69" s="126">
        <v>2661340</v>
      </c>
      <c r="Y69" s="126">
        <v>4000</v>
      </c>
      <c r="Z69" s="126">
        <v>17656</v>
      </c>
      <c r="AA69" s="126">
        <v>1085938.69</v>
      </c>
      <c r="AB69" s="126">
        <v>92267.199999999997</v>
      </c>
    </row>
    <row r="70" spans="1:30" x14ac:dyDescent="0.2">
      <c r="A70" s="56" t="s">
        <v>1579</v>
      </c>
      <c r="B70" s="124">
        <v>189743.94</v>
      </c>
      <c r="C70" s="124">
        <v>17436</v>
      </c>
      <c r="D70" s="124">
        <v>166005.64000000001</v>
      </c>
      <c r="E70" s="56">
        <v>-415463.4</v>
      </c>
      <c r="F70" s="56">
        <v>-209731.4</v>
      </c>
      <c r="N70" s="56">
        <v>-334520.65000000002</v>
      </c>
      <c r="P70" s="56">
        <v>607615.71</v>
      </c>
      <c r="S70" s="98">
        <v>578681.03</v>
      </c>
      <c r="U70" s="98">
        <v>581.12</v>
      </c>
      <c r="V70" s="98">
        <v>740160</v>
      </c>
      <c r="X70" s="126">
        <v>868729</v>
      </c>
      <c r="AA70" s="126">
        <v>294097.63</v>
      </c>
      <c r="AB70" s="126">
        <v>625204.80000000005</v>
      </c>
    </row>
    <row r="71" spans="1:30" x14ac:dyDescent="0.2">
      <c r="A71" s="56" t="s">
        <v>1580</v>
      </c>
      <c r="B71" s="124">
        <v>451862.85</v>
      </c>
      <c r="C71" s="124">
        <v>0</v>
      </c>
      <c r="D71" s="124">
        <v>47684.49</v>
      </c>
      <c r="E71" s="56">
        <v>749720.59</v>
      </c>
      <c r="F71" s="56">
        <v>4576.46</v>
      </c>
      <c r="K71" s="125">
        <v>867708.69</v>
      </c>
      <c r="N71" s="56">
        <v>-612095.72</v>
      </c>
      <c r="O71" s="56">
        <v>-1425755.6</v>
      </c>
      <c r="P71" s="56">
        <v>3812852.35</v>
      </c>
      <c r="S71" s="98">
        <v>174334.36</v>
      </c>
      <c r="V71" s="98">
        <v>232312</v>
      </c>
      <c r="X71" s="126">
        <v>685404</v>
      </c>
      <c r="AA71" s="126">
        <v>414960.73</v>
      </c>
      <c r="AB71" s="126">
        <v>580380.96</v>
      </c>
    </row>
    <row r="72" spans="1:30" x14ac:dyDescent="0.2">
      <c r="A72" s="56" t="s">
        <v>1581</v>
      </c>
      <c r="B72" s="124">
        <v>172070.69</v>
      </c>
      <c r="C72" s="124">
        <v>3736.26</v>
      </c>
      <c r="D72" s="124">
        <v>42597.22</v>
      </c>
      <c r="E72" s="56">
        <v>610205.51</v>
      </c>
      <c r="F72" s="56">
        <v>177109.13</v>
      </c>
      <c r="O72" s="56">
        <v>-833367.35</v>
      </c>
      <c r="P72" s="56">
        <v>1909993.72</v>
      </c>
      <c r="S72" s="98">
        <v>1117255.44</v>
      </c>
      <c r="U72" s="98">
        <v>304.60000000000002</v>
      </c>
      <c r="V72" s="98">
        <v>867420</v>
      </c>
      <c r="X72" s="126">
        <v>1239842</v>
      </c>
      <c r="Z72" s="126">
        <v>4240</v>
      </c>
      <c r="AA72" s="126">
        <v>496310.46</v>
      </c>
      <c r="AB72" s="126">
        <v>143131.14000000001</v>
      </c>
    </row>
    <row r="73" spans="1:30" x14ac:dyDescent="0.2">
      <c r="A73" s="56" t="s">
        <v>1582</v>
      </c>
      <c r="B73" s="124">
        <v>63181.31</v>
      </c>
      <c r="C73" s="124">
        <v>0</v>
      </c>
      <c r="D73" s="124">
        <v>291238.39</v>
      </c>
      <c r="E73" s="56">
        <v>324360.39</v>
      </c>
      <c r="F73" s="56">
        <v>-2136.37</v>
      </c>
      <c r="O73" s="56">
        <v>-712086.83</v>
      </c>
      <c r="P73" s="56">
        <v>1439320.15</v>
      </c>
      <c r="S73" s="98">
        <v>858553.8</v>
      </c>
      <c r="U73" s="98">
        <v>255.21</v>
      </c>
      <c r="V73" s="98">
        <v>549696</v>
      </c>
      <c r="X73" s="126">
        <v>965046</v>
      </c>
      <c r="Y73" s="126">
        <v>4430</v>
      </c>
      <c r="AA73" s="126">
        <v>318317.81</v>
      </c>
      <c r="AB73" s="126">
        <v>156930.79999999999</v>
      </c>
    </row>
    <row r="74" spans="1:30" x14ac:dyDescent="0.2">
      <c r="A74" s="56" t="s">
        <v>1583</v>
      </c>
      <c r="B74" s="124">
        <v>256470.37</v>
      </c>
      <c r="C74" s="124">
        <v>34176</v>
      </c>
      <c r="D74" s="124">
        <v>183237.44</v>
      </c>
      <c r="E74" s="56">
        <v>1028334.11</v>
      </c>
      <c r="F74" s="56">
        <v>24357.360000000001</v>
      </c>
      <c r="O74" s="56">
        <v>-3193460.62</v>
      </c>
      <c r="P74" s="56">
        <v>4868817.07</v>
      </c>
      <c r="S74" s="98">
        <v>1111936.52</v>
      </c>
      <c r="U74" s="98">
        <v>868.33</v>
      </c>
      <c r="V74" s="98">
        <v>691040</v>
      </c>
      <c r="X74" s="126">
        <v>1136610</v>
      </c>
      <c r="Y74" s="126">
        <v>864</v>
      </c>
      <c r="AA74" s="126">
        <v>453946.98</v>
      </c>
      <c r="AB74" s="126">
        <v>275129.03999999998</v>
      </c>
    </row>
    <row r="75" spans="1:30" x14ac:dyDescent="0.2">
      <c r="A75" s="56" t="s">
        <v>1584</v>
      </c>
      <c r="B75" s="124">
        <v>109230.3</v>
      </c>
      <c r="C75" s="124">
        <v>0</v>
      </c>
      <c r="D75" s="124">
        <v>1802.91</v>
      </c>
      <c r="E75" s="56">
        <v>383971.66</v>
      </c>
      <c r="F75" s="56">
        <v>154116.62</v>
      </c>
      <c r="H75" s="125">
        <v>54800</v>
      </c>
      <c r="O75" s="56">
        <v>540941.6</v>
      </c>
      <c r="P75" s="56">
        <v>310741.76000000001</v>
      </c>
      <c r="Q75" s="98">
        <v>292.02999999999997</v>
      </c>
      <c r="S75" s="98">
        <v>556340.15</v>
      </c>
      <c r="V75" s="98">
        <v>387360</v>
      </c>
      <c r="W75" s="98">
        <v>100000</v>
      </c>
      <c r="X75" s="126">
        <v>482717</v>
      </c>
      <c r="Z75" s="126">
        <v>2000</v>
      </c>
      <c r="AA75" s="126">
        <v>512285.85</v>
      </c>
      <c r="AB75" s="126">
        <v>193199.2</v>
      </c>
    </row>
    <row r="76" spans="1:30" x14ac:dyDescent="0.2">
      <c r="A76" s="56" t="s">
        <v>1585</v>
      </c>
      <c r="B76" s="124">
        <v>147859.13</v>
      </c>
      <c r="C76" s="124">
        <v>12000</v>
      </c>
      <c r="D76" s="124">
        <v>81355.509999999995</v>
      </c>
      <c r="E76" s="56">
        <v>282524.87</v>
      </c>
      <c r="F76" s="56">
        <v>74910.399999999994</v>
      </c>
      <c r="L76" s="125">
        <v>320</v>
      </c>
      <c r="O76" s="56">
        <v>-2554695.29</v>
      </c>
      <c r="P76" s="56">
        <v>3225580.14</v>
      </c>
      <c r="S76" s="98">
        <v>742959.5</v>
      </c>
      <c r="U76" s="98">
        <v>277.58999999999997</v>
      </c>
      <c r="V76" s="98">
        <v>624100</v>
      </c>
      <c r="X76" s="126">
        <v>921375</v>
      </c>
      <c r="AA76" s="126">
        <v>238072.19</v>
      </c>
      <c r="AB76" s="126">
        <v>175497.84</v>
      </c>
    </row>
    <row r="77" spans="1:30" x14ac:dyDescent="0.2">
      <c r="A77" s="56" t="s">
        <v>1586</v>
      </c>
      <c r="B77" s="124">
        <v>405630.44</v>
      </c>
      <c r="C77" s="124">
        <v>0</v>
      </c>
      <c r="D77" s="124">
        <v>338812.38</v>
      </c>
      <c r="E77" s="56">
        <v>529826.65</v>
      </c>
      <c r="F77" s="56">
        <v>272745.63</v>
      </c>
      <c r="O77" s="56">
        <v>-860635.03</v>
      </c>
      <c r="P77" s="56">
        <v>2484321.89</v>
      </c>
      <c r="S77" s="98">
        <v>1242771.82</v>
      </c>
      <c r="U77" s="98">
        <v>1104.53</v>
      </c>
      <c r="V77" s="98">
        <v>462770</v>
      </c>
      <c r="X77" s="126">
        <v>1063002</v>
      </c>
      <c r="AA77" s="126">
        <v>582976.27</v>
      </c>
      <c r="AB77" s="126">
        <v>122739.84</v>
      </c>
    </row>
    <row r="78" spans="1:30" x14ac:dyDescent="0.2">
      <c r="A78" s="56" t="s">
        <v>1594</v>
      </c>
      <c r="B78" s="124">
        <v>193752.46</v>
      </c>
      <c r="C78" s="124">
        <v>10280</v>
      </c>
      <c r="D78" s="124">
        <v>68828.67</v>
      </c>
      <c r="E78" s="56">
        <v>347114.6</v>
      </c>
      <c r="F78" s="56">
        <v>37076.71</v>
      </c>
      <c r="N78" s="56">
        <v>-855969.29</v>
      </c>
      <c r="P78" s="56">
        <v>1412549.96</v>
      </c>
      <c r="S78" s="98">
        <v>646235.59</v>
      </c>
      <c r="U78" s="98">
        <v>198.22</v>
      </c>
      <c r="V78" s="98">
        <v>577120</v>
      </c>
      <c r="X78" s="126">
        <v>737400</v>
      </c>
      <c r="AA78" s="126">
        <v>178688.04</v>
      </c>
      <c r="AB78" s="126">
        <v>138346</v>
      </c>
    </row>
    <row r="79" spans="1:30" x14ac:dyDescent="0.2">
      <c r="A79" s="56" t="s">
        <v>1597</v>
      </c>
      <c r="B79" s="124">
        <v>400400.74</v>
      </c>
      <c r="C79" s="124">
        <v>7566.78</v>
      </c>
      <c r="D79" s="124">
        <v>75105.75</v>
      </c>
      <c r="E79" s="56">
        <v>845732</v>
      </c>
      <c r="F79" s="56">
        <v>16443.16</v>
      </c>
      <c r="G79" s="125">
        <v>4900</v>
      </c>
      <c r="N79" s="56">
        <v>-4736298.58</v>
      </c>
      <c r="O79" s="56">
        <v>3760058.32</v>
      </c>
      <c r="P79" s="56">
        <v>2368149.29</v>
      </c>
      <c r="Q79" s="98">
        <v>900.1</v>
      </c>
      <c r="S79" s="98">
        <v>537753</v>
      </c>
      <c r="V79" s="98">
        <v>815187.5</v>
      </c>
      <c r="X79" s="126">
        <v>953447.5</v>
      </c>
      <c r="AA79" s="126">
        <v>330745.61</v>
      </c>
      <c r="AB79" s="126">
        <v>74700.09</v>
      </c>
    </row>
    <row r="80" spans="1:30" x14ac:dyDescent="0.2">
      <c r="A80" s="56" t="s">
        <v>1587</v>
      </c>
      <c r="B80" s="124">
        <v>99219.49</v>
      </c>
      <c r="C80" s="124">
        <v>0</v>
      </c>
      <c r="D80" s="124">
        <v>21456.86</v>
      </c>
      <c r="E80" s="56">
        <v>550904.01</v>
      </c>
      <c r="F80" s="56">
        <v>390475.25</v>
      </c>
      <c r="H80" s="125">
        <v>0</v>
      </c>
      <c r="O80" s="56">
        <v>-1148789.2</v>
      </c>
      <c r="P80" s="56">
        <v>2500428.33</v>
      </c>
      <c r="S80" s="98">
        <v>642981.12</v>
      </c>
      <c r="U80" s="98">
        <v>278.45</v>
      </c>
      <c r="V80" s="98">
        <v>791856</v>
      </c>
      <c r="X80" s="126">
        <v>1072096</v>
      </c>
      <c r="Z80" s="126">
        <v>930</v>
      </c>
      <c r="AA80" s="126">
        <v>431883.29</v>
      </c>
      <c r="AB80" s="126">
        <v>131096.79999999999</v>
      </c>
    </row>
    <row r="81" spans="1:30" x14ac:dyDescent="0.2">
      <c r="A81" s="56" t="s">
        <v>1588</v>
      </c>
      <c r="B81" s="124">
        <v>420197.89</v>
      </c>
      <c r="C81" s="124">
        <v>0</v>
      </c>
      <c r="D81" s="124">
        <v>39459.67</v>
      </c>
      <c r="E81" s="56">
        <v>5</v>
      </c>
      <c r="F81" s="56">
        <v>303160.96999999997</v>
      </c>
      <c r="H81" s="125">
        <v>18620.919999999998</v>
      </c>
      <c r="O81" s="56">
        <v>-1533281.43</v>
      </c>
      <c r="P81" s="56">
        <v>2140561.41</v>
      </c>
      <c r="S81" s="98">
        <v>727101.19</v>
      </c>
      <c r="T81" s="98">
        <v>84975</v>
      </c>
      <c r="U81" s="98">
        <v>280.20999999999998</v>
      </c>
      <c r="V81" s="98">
        <v>241740</v>
      </c>
      <c r="W81" s="98">
        <v>12400</v>
      </c>
      <c r="X81" s="126">
        <v>606502</v>
      </c>
      <c r="Z81" s="126">
        <v>3940</v>
      </c>
      <c r="AA81" s="126">
        <v>211281.81</v>
      </c>
      <c r="AB81" s="126">
        <v>53482.96</v>
      </c>
    </row>
    <row r="82" spans="1:30" x14ac:dyDescent="0.2">
      <c r="A82" s="56" t="s">
        <v>1589</v>
      </c>
      <c r="B82" s="124">
        <v>779387.67</v>
      </c>
      <c r="C82" s="124">
        <v>0</v>
      </c>
      <c r="D82" s="124">
        <v>39598.51</v>
      </c>
      <c r="E82" s="56">
        <v>962565.88</v>
      </c>
      <c r="F82" s="56">
        <v>720666.43</v>
      </c>
      <c r="H82" s="125">
        <v>25800</v>
      </c>
      <c r="K82" s="125">
        <v>0</v>
      </c>
      <c r="M82" s="56">
        <v>180650</v>
      </c>
      <c r="O82" s="56">
        <v>-133342.57999999999</v>
      </c>
      <c r="P82" s="56">
        <v>2191938.59</v>
      </c>
      <c r="S82" s="98">
        <v>1221085.6000000001</v>
      </c>
      <c r="U82" s="98">
        <v>562.89</v>
      </c>
      <c r="V82" s="98">
        <v>719870</v>
      </c>
      <c r="W82" s="98">
        <v>49900</v>
      </c>
      <c r="X82" s="126">
        <v>1067006.02</v>
      </c>
      <c r="AA82" s="126">
        <v>375830.39</v>
      </c>
      <c r="AB82" s="126">
        <v>213733.6</v>
      </c>
    </row>
    <row r="83" spans="1:30" x14ac:dyDescent="0.2">
      <c r="A83" s="56" t="s">
        <v>1590</v>
      </c>
      <c r="B83" s="124">
        <v>702887.88</v>
      </c>
      <c r="C83" s="124">
        <v>12000</v>
      </c>
      <c r="D83" s="124">
        <v>82233.789999999994</v>
      </c>
      <c r="E83" s="56">
        <v>616938.28</v>
      </c>
      <c r="F83" s="56">
        <v>404882.89</v>
      </c>
      <c r="H83" s="125">
        <v>25910.28</v>
      </c>
      <c r="O83" s="56">
        <v>-2172879.4300000002</v>
      </c>
      <c r="P83" s="56">
        <v>4194803.6500000004</v>
      </c>
      <c r="S83" s="98">
        <v>854176.12</v>
      </c>
      <c r="U83" s="98">
        <v>835.58</v>
      </c>
      <c r="V83" s="98">
        <v>1018360</v>
      </c>
      <c r="X83" s="126">
        <v>1208400</v>
      </c>
      <c r="Y83" s="126">
        <v>3000</v>
      </c>
      <c r="Z83" s="126">
        <v>14576</v>
      </c>
      <c r="AA83" s="126">
        <v>585066.07999999996</v>
      </c>
      <c r="AB83" s="126">
        <v>272597.28000000003</v>
      </c>
    </row>
    <row r="84" spans="1:30" x14ac:dyDescent="0.2">
      <c r="A84" s="56" t="s">
        <v>1591</v>
      </c>
      <c r="B84" s="124">
        <v>296768.03999999998</v>
      </c>
      <c r="C84" s="124">
        <v>0</v>
      </c>
      <c r="D84" s="124">
        <v>62276.75</v>
      </c>
      <c r="E84" s="56">
        <v>766197.13</v>
      </c>
      <c r="F84" s="56">
        <v>303968.2</v>
      </c>
      <c r="H84" s="125">
        <v>15600</v>
      </c>
      <c r="M84" s="56">
        <v>58500</v>
      </c>
      <c r="O84" s="56">
        <v>-635538.97</v>
      </c>
      <c r="P84" s="56">
        <v>2119139.65</v>
      </c>
      <c r="S84" s="98">
        <v>671146.69</v>
      </c>
      <c r="T84" s="98">
        <v>58500</v>
      </c>
      <c r="U84" s="98">
        <v>320.62</v>
      </c>
      <c r="V84" s="98">
        <v>635320</v>
      </c>
      <c r="W84" s="98">
        <v>24800</v>
      </c>
      <c r="X84" s="126">
        <v>939436</v>
      </c>
      <c r="AA84" s="126">
        <v>273874.99</v>
      </c>
      <c r="AB84" s="126">
        <v>179804.88</v>
      </c>
    </row>
    <row r="85" spans="1:30" x14ac:dyDescent="0.2">
      <c r="A85" s="56" t="s">
        <v>1592</v>
      </c>
      <c r="B85" s="124">
        <v>976911.02</v>
      </c>
      <c r="C85" s="124">
        <v>0</v>
      </c>
      <c r="D85" s="124">
        <v>54717.88</v>
      </c>
      <c r="E85" s="56">
        <v>351352.86</v>
      </c>
      <c r="F85" s="56">
        <v>517937.7</v>
      </c>
      <c r="H85" s="125">
        <v>36625.79</v>
      </c>
      <c r="O85" s="56">
        <v>601677.84</v>
      </c>
      <c r="P85" s="56">
        <v>1096893.17</v>
      </c>
      <c r="S85" s="98">
        <v>1020977.12</v>
      </c>
      <c r="T85" s="98">
        <v>365000</v>
      </c>
      <c r="U85" s="98">
        <v>736</v>
      </c>
      <c r="V85" s="98">
        <v>923690</v>
      </c>
      <c r="X85" s="126">
        <v>1152150</v>
      </c>
      <c r="Y85" s="126">
        <v>3632</v>
      </c>
      <c r="AA85" s="126">
        <v>535790.78</v>
      </c>
      <c r="AB85" s="126">
        <v>186491.68</v>
      </c>
    </row>
    <row r="86" spans="1:30" x14ac:dyDescent="0.2">
      <c r="A86" s="56" t="s">
        <v>1593</v>
      </c>
      <c r="B86" s="124">
        <v>729514.14</v>
      </c>
      <c r="C86" s="124">
        <v>12943.2</v>
      </c>
      <c r="D86" s="124">
        <v>25186.15</v>
      </c>
      <c r="E86" s="56">
        <v>523810.43</v>
      </c>
      <c r="F86" s="56">
        <v>304155.65000000002</v>
      </c>
      <c r="H86" s="125">
        <v>10334.709999999999</v>
      </c>
      <c r="O86" s="56">
        <v>-1603972.22</v>
      </c>
      <c r="P86" s="56">
        <v>3207738.11</v>
      </c>
      <c r="S86" s="98">
        <v>767213.77</v>
      </c>
      <c r="U86" s="98">
        <v>879.21</v>
      </c>
      <c r="V86" s="98">
        <v>926390</v>
      </c>
      <c r="W86" s="98">
        <v>29600</v>
      </c>
      <c r="X86" s="126">
        <v>1018655</v>
      </c>
      <c r="AA86" s="126">
        <v>509443.13</v>
      </c>
      <c r="AB86" s="126">
        <v>204491.88</v>
      </c>
      <c r="AD86" s="126">
        <v>2000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N86"/>
  <sheetViews>
    <sheetView topLeftCell="AA22" zoomScale="50" zoomScaleNormal="50" workbookViewId="0">
      <selection activeCell="AM17" sqref="AM17"/>
    </sheetView>
  </sheetViews>
  <sheetFormatPr defaultColWidth="2.75" defaultRowHeight="14.25" x14ac:dyDescent="0.2"/>
  <cols>
    <col min="1" max="1" width="5.5" bestFit="1" customWidth="1"/>
    <col min="2" max="2" width="14.75" customWidth="1"/>
    <col min="3" max="3" width="7.5" style="74" bestFit="1" customWidth="1"/>
    <col min="4" max="4" width="44.75" style="74" bestFit="1" customWidth="1"/>
    <col min="5" max="5" width="44.625" style="56" bestFit="1" customWidth="1"/>
    <col min="6" max="6" width="34.25" style="124" bestFit="1" customWidth="1"/>
    <col min="7" max="7" width="33" style="124" bestFit="1" customWidth="1"/>
    <col min="8" max="8" width="24.875" style="124" bestFit="1" customWidth="1"/>
    <col min="9" max="10" width="16.875" style="56" bestFit="1" customWidth="1"/>
    <col min="11" max="11" width="18.375" style="125" bestFit="1" customWidth="1"/>
    <col min="12" max="13" width="20.875" style="125" bestFit="1" customWidth="1"/>
    <col min="14" max="14" width="19.875" style="125" bestFit="1" customWidth="1"/>
    <col min="15" max="16" width="21.875" style="125" bestFit="1" customWidth="1"/>
    <col min="17" max="17" width="24" style="56" bestFit="1" customWidth="1"/>
    <col min="18" max="18" width="28.5" style="56" bestFit="1" customWidth="1"/>
    <col min="19" max="19" width="28.625" style="56" bestFit="1" customWidth="1"/>
    <col min="20" max="20" width="16.875" style="56" bestFit="1" customWidth="1"/>
    <col min="21" max="21" width="28.125" style="98" bestFit="1" customWidth="1"/>
    <col min="22" max="22" width="23.875" style="98" bestFit="1" customWidth="1"/>
    <col min="23" max="23" width="45.5" style="98" bestFit="1" customWidth="1"/>
    <col min="24" max="24" width="46.125" style="98" bestFit="1" customWidth="1"/>
    <col min="25" max="25" width="29.75" style="98" bestFit="1" customWidth="1"/>
    <col min="26" max="26" width="56.5" style="98" bestFit="1" customWidth="1"/>
    <col min="27" max="27" width="16.875" style="98" bestFit="1" customWidth="1"/>
    <col min="28" max="28" width="21.125" style="126" bestFit="1" customWidth="1"/>
    <col min="29" max="29" width="27.5" style="126" bestFit="1" customWidth="1"/>
    <col min="30" max="30" width="25.875" style="126" bestFit="1" customWidth="1"/>
    <col min="31" max="31" width="43.5" style="126" bestFit="1" customWidth="1"/>
    <col min="32" max="32" width="32" style="126" bestFit="1" customWidth="1"/>
    <col min="33" max="33" width="23.5" style="126" bestFit="1" customWidth="1"/>
    <col min="34" max="34" width="33.125" style="126" bestFit="1" customWidth="1"/>
    <col min="35" max="35" width="16.375" style="96" customWidth="1"/>
    <col min="36" max="36" width="13.5" style="37" bestFit="1" customWidth="1"/>
    <col min="37" max="37" width="14.125" style="15" bestFit="1" customWidth="1"/>
    <col min="38" max="38" width="15.125" style="18" bestFit="1" customWidth="1"/>
    <col min="39" max="39" width="15.125" style="27" bestFit="1" customWidth="1"/>
    <col min="40" max="40" width="14.625" style="72" bestFit="1" customWidth="1"/>
  </cols>
  <sheetData>
    <row r="1" spans="1:40" x14ac:dyDescent="0.2">
      <c r="E1" s="56" t="s">
        <v>591</v>
      </c>
      <c r="F1" s="124" t="s">
        <v>1441</v>
      </c>
      <c r="G1" s="124" t="s">
        <v>1442</v>
      </c>
      <c r="H1" s="124" t="s">
        <v>1443</v>
      </c>
      <c r="I1" s="56" t="s">
        <v>1446</v>
      </c>
      <c r="J1" s="56" t="s">
        <v>1447</v>
      </c>
      <c r="K1" s="125" t="s">
        <v>1449</v>
      </c>
      <c r="L1" s="125" t="s">
        <v>1450</v>
      </c>
      <c r="M1" s="125" t="s">
        <v>1510</v>
      </c>
      <c r="N1" s="125" t="s">
        <v>1451</v>
      </c>
      <c r="O1" s="125" t="s">
        <v>1452</v>
      </c>
      <c r="P1" s="125" t="s">
        <v>1511</v>
      </c>
      <c r="Q1" s="56" t="s">
        <v>1453</v>
      </c>
      <c r="R1" s="56" t="s">
        <v>1454</v>
      </c>
      <c r="S1" s="56" t="s">
        <v>1455</v>
      </c>
      <c r="T1" s="56" t="s">
        <v>1456</v>
      </c>
      <c r="U1" s="98" t="s">
        <v>1458</v>
      </c>
      <c r="V1" s="98" t="s">
        <v>1512</v>
      </c>
      <c r="W1" s="98" t="s">
        <v>1459</v>
      </c>
      <c r="X1" s="98" t="s">
        <v>1460</v>
      </c>
      <c r="Y1" s="98" t="s">
        <v>1461</v>
      </c>
      <c r="Z1" s="98" t="s">
        <v>1462</v>
      </c>
      <c r="AA1" s="98" t="s">
        <v>1463</v>
      </c>
      <c r="AB1" s="126" t="s">
        <v>1464</v>
      </c>
      <c r="AC1" s="126" t="s">
        <v>1465</v>
      </c>
      <c r="AD1" s="126" t="s">
        <v>1466</v>
      </c>
      <c r="AE1" s="126" t="s">
        <v>1467</v>
      </c>
      <c r="AF1" s="126" t="s">
        <v>1468</v>
      </c>
      <c r="AG1" s="126" t="s">
        <v>1469</v>
      </c>
      <c r="AH1" s="126" t="s">
        <v>1472</v>
      </c>
      <c r="AI1" s="83" t="s">
        <v>6</v>
      </c>
      <c r="AJ1" s="21" t="s">
        <v>7</v>
      </c>
      <c r="AK1" s="70" t="s">
        <v>8</v>
      </c>
      <c r="AL1" s="81" t="s">
        <v>9</v>
      </c>
      <c r="AM1" s="22" t="s">
        <v>10</v>
      </c>
      <c r="AN1" s="71" t="s">
        <v>11</v>
      </c>
    </row>
    <row r="2" spans="1:40" x14ac:dyDescent="0.2">
      <c r="B2" t="s">
        <v>57</v>
      </c>
      <c r="C2" s="74" t="s">
        <v>168</v>
      </c>
      <c r="E2" s="56" t="s">
        <v>592</v>
      </c>
      <c r="F2" s="124" t="s">
        <v>1473</v>
      </c>
      <c r="G2" s="124" t="s">
        <v>1474</v>
      </c>
      <c r="H2" s="124" t="s">
        <v>1475</v>
      </c>
      <c r="I2" s="56" t="s">
        <v>1478</v>
      </c>
      <c r="J2" s="56" t="s">
        <v>1479</v>
      </c>
      <c r="K2" s="125" t="s">
        <v>1481</v>
      </c>
      <c r="L2" s="125" t="s">
        <v>1482</v>
      </c>
      <c r="M2" s="125" t="s">
        <v>1513</v>
      </c>
      <c r="N2" s="125" t="s">
        <v>1483</v>
      </c>
      <c r="O2" s="125" t="s">
        <v>1484</v>
      </c>
      <c r="P2" s="125" t="s">
        <v>1514</v>
      </c>
      <c r="Q2" s="56" t="s">
        <v>1485</v>
      </c>
      <c r="R2" s="56" t="s">
        <v>1486</v>
      </c>
      <c r="S2" s="56" t="s">
        <v>1487</v>
      </c>
      <c r="T2" s="56" t="s">
        <v>1488</v>
      </c>
      <c r="U2" s="98" t="s">
        <v>1490</v>
      </c>
      <c r="V2" s="98" t="s">
        <v>1515</v>
      </c>
      <c r="W2" s="98" t="s">
        <v>1491</v>
      </c>
      <c r="X2" s="98" t="s">
        <v>1492</v>
      </c>
      <c r="Y2" s="98" t="s">
        <v>1493</v>
      </c>
      <c r="Z2" s="98" t="s">
        <v>1494</v>
      </c>
      <c r="AA2" s="98" t="s">
        <v>1495</v>
      </c>
      <c r="AB2" s="126" t="s">
        <v>1496</v>
      </c>
      <c r="AC2" s="126" t="s">
        <v>1497</v>
      </c>
      <c r="AD2" s="126" t="s">
        <v>1498</v>
      </c>
      <c r="AE2" s="126" t="s">
        <v>1499</v>
      </c>
      <c r="AF2" s="126" t="s">
        <v>1500</v>
      </c>
      <c r="AG2" s="126" t="s">
        <v>1501</v>
      </c>
      <c r="AH2" s="126" t="s">
        <v>1504</v>
      </c>
      <c r="AI2" s="83"/>
      <c r="AJ2" s="21"/>
      <c r="AK2" s="70"/>
      <c r="AL2" s="20"/>
      <c r="AM2" s="24"/>
      <c r="AN2" s="16"/>
    </row>
    <row r="3" spans="1:40" x14ac:dyDescent="0.2">
      <c r="E3" s="56" t="s">
        <v>593</v>
      </c>
      <c r="F3" s="124">
        <v>35466611.759999998</v>
      </c>
      <c r="G3" s="124">
        <v>1244183.9099999999</v>
      </c>
      <c r="H3" s="124">
        <v>7392191.2000000002</v>
      </c>
      <c r="I3" s="56">
        <v>50519849.210000001</v>
      </c>
      <c r="J3" s="56">
        <v>25130151.739999998</v>
      </c>
      <c r="K3" s="125">
        <v>124900</v>
      </c>
      <c r="L3" s="125">
        <v>1650046.59</v>
      </c>
      <c r="M3" s="125">
        <v>88320</v>
      </c>
      <c r="N3" s="125">
        <v>257560</v>
      </c>
      <c r="O3" s="125">
        <v>1200104.51</v>
      </c>
      <c r="P3" s="125">
        <v>320</v>
      </c>
      <c r="Q3" s="56">
        <v>514127</v>
      </c>
      <c r="R3" s="56">
        <v>-9617570.0700000003</v>
      </c>
      <c r="S3" s="56">
        <v>-59938437.009999998</v>
      </c>
      <c r="T3" s="56">
        <v>189694652.86000001</v>
      </c>
      <c r="U3" s="98">
        <v>8259.7000000000007</v>
      </c>
      <c r="V3" s="98">
        <v>3802.96</v>
      </c>
      <c r="W3" s="98">
        <v>74055518.159999996</v>
      </c>
      <c r="X3" s="98">
        <v>8775538</v>
      </c>
      <c r="Y3" s="98">
        <v>48510.79</v>
      </c>
      <c r="Z3" s="98">
        <v>67741682.5</v>
      </c>
      <c r="AA3" s="98">
        <v>1309533</v>
      </c>
      <c r="AB3" s="126">
        <v>97154498.019999996</v>
      </c>
      <c r="AC3" s="126">
        <v>80326</v>
      </c>
      <c r="AD3" s="126">
        <v>80288</v>
      </c>
      <c r="AE3" s="126">
        <v>40911817.93</v>
      </c>
      <c r="AF3" s="126">
        <v>10363304.32</v>
      </c>
      <c r="AG3" s="126">
        <v>106840</v>
      </c>
      <c r="AH3" s="126">
        <v>201759.32</v>
      </c>
      <c r="AI3" s="83">
        <f>SUM(AI4:AI86)</f>
        <v>44102986.870000027</v>
      </c>
      <c r="AJ3" s="21">
        <f t="shared" ref="AJ3:AL3" si="0">SUM(AJ4:AJ86)</f>
        <v>3321251.0999999996</v>
      </c>
      <c r="AK3" s="70">
        <f t="shared" si="0"/>
        <v>40781735.770000011</v>
      </c>
      <c r="AL3" s="20">
        <f t="shared" si="0"/>
        <v>151942845.10999998</v>
      </c>
      <c r="AM3" s="24">
        <f t="shared" ref="AM3" si="1">SUM(AM4:AM86)</f>
        <v>148898833.59000003</v>
      </c>
      <c r="AN3" s="104">
        <f>SUM(AN4:AN86)</f>
        <v>3044011.5199999986</v>
      </c>
    </row>
    <row r="4" spans="1:40" x14ac:dyDescent="0.2">
      <c r="A4" t="s">
        <v>281</v>
      </c>
      <c r="B4" t="s">
        <v>0</v>
      </c>
      <c r="C4" s="74">
        <v>5737</v>
      </c>
      <c r="D4" s="74" t="s">
        <v>606</v>
      </c>
      <c r="E4" s="56" t="s">
        <v>1516</v>
      </c>
      <c r="F4" s="124">
        <v>445051.9</v>
      </c>
      <c r="G4" s="124">
        <v>42733</v>
      </c>
      <c r="H4" s="124">
        <v>33974.85</v>
      </c>
      <c r="I4" s="56">
        <v>1764911.7</v>
      </c>
      <c r="J4" s="56">
        <v>204481.68</v>
      </c>
      <c r="L4" s="125">
        <v>15750</v>
      </c>
      <c r="S4" s="56">
        <v>2452267.08</v>
      </c>
      <c r="T4" s="56">
        <v>198336.84</v>
      </c>
      <c r="U4" s="98">
        <v>797.14</v>
      </c>
      <c r="W4" s="98">
        <v>948021.85</v>
      </c>
      <c r="X4" s="98">
        <v>59800</v>
      </c>
      <c r="Z4" s="98">
        <v>1009600</v>
      </c>
      <c r="AB4" s="126">
        <v>1408480</v>
      </c>
      <c r="AE4" s="126">
        <v>479104.27</v>
      </c>
      <c r="AF4" s="126">
        <v>115093.51</v>
      </c>
      <c r="AI4" s="96">
        <f>SUM(F4:H4)</f>
        <v>521759.75</v>
      </c>
      <c r="AJ4" s="44">
        <f>SUM(K4:P4)</f>
        <v>15750</v>
      </c>
      <c r="AK4" s="102">
        <f>AI4-AJ4</f>
        <v>506009.75</v>
      </c>
      <c r="AL4" s="103">
        <f>SUM(U4:AA4)</f>
        <v>2018218.99</v>
      </c>
      <c r="AM4" s="29">
        <f>SUM(AB4:AH4)</f>
        <v>2002677.78</v>
      </c>
      <c r="AN4" s="104">
        <f>AL4-AM4</f>
        <v>15541.209999999963</v>
      </c>
    </row>
    <row r="5" spans="1:40" x14ac:dyDescent="0.2">
      <c r="A5" t="s">
        <v>281</v>
      </c>
      <c r="B5" t="s">
        <v>0</v>
      </c>
      <c r="C5" s="74">
        <v>4213</v>
      </c>
      <c r="D5" s="74" t="s">
        <v>607</v>
      </c>
      <c r="E5" s="56" t="s">
        <v>1517</v>
      </c>
      <c r="F5" s="124">
        <v>399294.99</v>
      </c>
      <c r="G5" s="124">
        <v>55013.279999999999</v>
      </c>
      <c r="H5" s="124">
        <v>43315.94</v>
      </c>
      <c r="I5" s="56">
        <v>673536.08</v>
      </c>
      <c r="J5" s="56">
        <v>193118.28</v>
      </c>
      <c r="L5" s="125">
        <v>13000</v>
      </c>
      <c r="S5" s="56">
        <v>-828145.42</v>
      </c>
      <c r="T5" s="56">
        <v>2159407.13</v>
      </c>
      <c r="W5" s="98">
        <v>1052373.1499999999</v>
      </c>
      <c r="X5" s="98">
        <v>240000</v>
      </c>
      <c r="Y5" s="98">
        <v>691.64</v>
      </c>
      <c r="Z5" s="98">
        <v>1077920</v>
      </c>
      <c r="AB5" s="126">
        <v>1624320</v>
      </c>
      <c r="AE5" s="126">
        <v>357329.89</v>
      </c>
      <c r="AF5" s="126">
        <v>104425.04</v>
      </c>
      <c r="AI5" s="96">
        <f t="shared" ref="AI5:AI68" si="2">SUM(F5:H5)</f>
        <v>497624.21</v>
      </c>
      <c r="AJ5" s="44">
        <f t="shared" ref="AJ5:AJ68" si="3">SUM(K5:P5)</f>
        <v>13000</v>
      </c>
      <c r="AK5" s="102">
        <f t="shared" ref="AK5:AK68" si="4">AI5-AJ5</f>
        <v>484624.21</v>
      </c>
      <c r="AL5" s="103">
        <f t="shared" ref="AL5:AL68" si="5">SUM(U5:AA5)</f>
        <v>2370984.79</v>
      </c>
      <c r="AM5" s="29">
        <f t="shared" ref="AM5:AM68" si="6">SUM(AB5:AH5)</f>
        <v>2086074.9300000002</v>
      </c>
      <c r="AN5" s="104">
        <f t="shared" ref="AN5:AN68" si="7">AL5-AM5</f>
        <v>284909.85999999987</v>
      </c>
    </row>
    <row r="6" spans="1:40" x14ac:dyDescent="0.2">
      <c r="A6" t="s">
        <v>281</v>
      </c>
      <c r="B6" t="s">
        <v>0</v>
      </c>
      <c r="C6" s="74">
        <v>4949</v>
      </c>
      <c r="D6" s="74" t="s">
        <v>608</v>
      </c>
      <c r="E6" s="56" t="s">
        <v>1518</v>
      </c>
      <c r="F6" s="124">
        <v>399586.08</v>
      </c>
      <c r="G6" s="124">
        <v>30590.78</v>
      </c>
      <c r="H6" s="124">
        <v>53554.04</v>
      </c>
      <c r="I6" s="56">
        <v>1001197.8</v>
      </c>
      <c r="J6" s="56">
        <v>38187.5</v>
      </c>
      <c r="L6" s="125">
        <v>17750</v>
      </c>
      <c r="S6" s="56">
        <v>-1289336.46</v>
      </c>
      <c r="T6" s="56">
        <v>3104237.14</v>
      </c>
      <c r="W6" s="98">
        <v>896261.39</v>
      </c>
      <c r="Y6" s="98">
        <v>1009.83</v>
      </c>
      <c r="Z6" s="98">
        <v>839280</v>
      </c>
      <c r="AB6" s="126">
        <v>1254360</v>
      </c>
      <c r="AE6" s="126">
        <v>505184.97</v>
      </c>
      <c r="AF6" s="126">
        <v>156831.73000000001</v>
      </c>
      <c r="AI6" s="96">
        <f t="shared" si="2"/>
        <v>483730.89999999997</v>
      </c>
      <c r="AJ6" s="44">
        <f t="shared" si="3"/>
        <v>17750</v>
      </c>
      <c r="AK6" s="102">
        <f t="shared" si="4"/>
        <v>465980.89999999997</v>
      </c>
      <c r="AL6" s="103">
        <f t="shared" si="5"/>
        <v>1736551.22</v>
      </c>
      <c r="AM6" s="29">
        <f t="shared" si="6"/>
        <v>1916376.7</v>
      </c>
      <c r="AN6" s="104">
        <f t="shared" si="7"/>
        <v>-179825.47999999998</v>
      </c>
    </row>
    <row r="7" spans="1:40" x14ac:dyDescent="0.2">
      <c r="A7" t="s">
        <v>281</v>
      </c>
      <c r="B7" t="s">
        <v>0</v>
      </c>
      <c r="C7" s="74">
        <v>7233</v>
      </c>
      <c r="D7" s="74" t="s">
        <v>609</v>
      </c>
      <c r="E7" s="56" t="s">
        <v>1519</v>
      </c>
      <c r="F7" s="124">
        <v>942417.43</v>
      </c>
      <c r="G7" s="124">
        <v>173223.71</v>
      </c>
      <c r="H7" s="124">
        <v>35454.9</v>
      </c>
      <c r="I7" s="56">
        <v>230816.61</v>
      </c>
      <c r="J7" s="56">
        <v>66932.61</v>
      </c>
      <c r="L7" s="125">
        <v>21500</v>
      </c>
      <c r="S7" s="56">
        <v>-167531.4</v>
      </c>
      <c r="T7" s="56">
        <v>1481598.18</v>
      </c>
      <c r="W7" s="98">
        <v>1709910.11</v>
      </c>
      <c r="X7" s="98">
        <v>610971</v>
      </c>
      <c r="Y7" s="98">
        <v>1378.68</v>
      </c>
      <c r="Z7" s="98">
        <v>1074740</v>
      </c>
      <c r="AB7" s="126">
        <v>1857290</v>
      </c>
      <c r="AE7" s="126">
        <v>1147986.23</v>
      </c>
      <c r="AF7" s="126">
        <v>109909.08</v>
      </c>
      <c r="AI7" s="96">
        <f t="shared" si="2"/>
        <v>1151096.04</v>
      </c>
      <c r="AJ7" s="44">
        <f t="shared" si="3"/>
        <v>21500</v>
      </c>
      <c r="AK7" s="102">
        <f t="shared" si="4"/>
        <v>1129596.04</v>
      </c>
      <c r="AL7" s="103">
        <f t="shared" si="5"/>
        <v>3396999.7900000005</v>
      </c>
      <c r="AM7" s="29">
        <f t="shared" si="6"/>
        <v>3115185.31</v>
      </c>
      <c r="AN7" s="104">
        <f t="shared" si="7"/>
        <v>281814.48000000045</v>
      </c>
    </row>
    <row r="8" spans="1:40" x14ac:dyDescent="0.2">
      <c r="A8" t="s">
        <v>281</v>
      </c>
      <c r="B8" t="s">
        <v>0</v>
      </c>
      <c r="C8" s="74">
        <v>5081</v>
      </c>
      <c r="D8" s="74" t="s">
        <v>610</v>
      </c>
      <c r="E8" s="56" t="s">
        <v>1520</v>
      </c>
      <c r="F8" s="124">
        <v>717244.39</v>
      </c>
      <c r="G8" s="124">
        <v>4192.3500000000004</v>
      </c>
      <c r="H8" s="124">
        <v>3657.19</v>
      </c>
      <c r="I8" s="56">
        <v>47178.84</v>
      </c>
      <c r="J8" s="56">
        <v>456780.25</v>
      </c>
      <c r="L8" s="125">
        <v>21000</v>
      </c>
      <c r="S8" s="56">
        <v>-2414630.4500000002</v>
      </c>
      <c r="T8" s="56">
        <v>3577514.61</v>
      </c>
      <c r="W8" s="98">
        <v>1499822.07</v>
      </c>
      <c r="X8" s="98">
        <v>229900</v>
      </c>
      <c r="Y8" s="98">
        <v>890.03</v>
      </c>
      <c r="Z8" s="98">
        <v>542600</v>
      </c>
      <c r="AB8" s="126">
        <v>1300490</v>
      </c>
      <c r="AE8" s="126">
        <v>772776.04</v>
      </c>
      <c r="AF8" s="126">
        <v>35227.199999999997</v>
      </c>
      <c r="AI8" s="96">
        <f t="shared" si="2"/>
        <v>725093.92999999993</v>
      </c>
      <c r="AJ8" s="44">
        <f t="shared" si="3"/>
        <v>21000</v>
      </c>
      <c r="AK8" s="102">
        <f t="shared" si="4"/>
        <v>704093.92999999993</v>
      </c>
      <c r="AL8" s="103">
        <f t="shared" si="5"/>
        <v>2273212.1</v>
      </c>
      <c r="AM8" s="29">
        <f t="shared" si="6"/>
        <v>2108493.2400000002</v>
      </c>
      <c r="AN8" s="104">
        <f t="shared" si="7"/>
        <v>164718.85999999987</v>
      </c>
    </row>
    <row r="9" spans="1:40" x14ac:dyDescent="0.2">
      <c r="A9" t="s">
        <v>281</v>
      </c>
      <c r="B9" t="s">
        <v>0</v>
      </c>
      <c r="C9" s="74">
        <v>1868</v>
      </c>
      <c r="D9" s="74" t="s">
        <v>611</v>
      </c>
      <c r="E9" s="56" t="s">
        <v>1521</v>
      </c>
      <c r="F9" s="124">
        <v>358791.4</v>
      </c>
      <c r="G9" s="124">
        <v>828.39</v>
      </c>
      <c r="H9" s="124">
        <v>77351.149999999994</v>
      </c>
      <c r="I9" s="56">
        <v>450791.95</v>
      </c>
      <c r="J9" s="56">
        <v>158244.16</v>
      </c>
      <c r="S9" s="56">
        <v>1069434.42</v>
      </c>
      <c r="T9" s="56">
        <v>80851.62</v>
      </c>
      <c r="W9" s="98">
        <v>327263.52</v>
      </c>
      <c r="X9" s="98">
        <v>78940</v>
      </c>
      <c r="Y9" s="98">
        <v>567.46</v>
      </c>
      <c r="Z9" s="98">
        <v>1114266</v>
      </c>
      <c r="AB9" s="126">
        <v>1214142</v>
      </c>
      <c r="AD9" s="126">
        <v>2810</v>
      </c>
      <c r="AE9" s="126">
        <v>320255.81</v>
      </c>
      <c r="AF9" s="126">
        <v>79430.16</v>
      </c>
      <c r="AI9" s="96">
        <f t="shared" si="2"/>
        <v>436970.94000000006</v>
      </c>
      <c r="AJ9" s="44">
        <f t="shared" si="3"/>
        <v>0</v>
      </c>
      <c r="AK9" s="102">
        <f t="shared" si="4"/>
        <v>436970.94000000006</v>
      </c>
      <c r="AL9" s="103">
        <f t="shared" si="5"/>
        <v>1521036.98</v>
      </c>
      <c r="AM9" s="29">
        <f t="shared" si="6"/>
        <v>1616637.97</v>
      </c>
      <c r="AN9" s="104">
        <f t="shared" si="7"/>
        <v>-95600.989999999991</v>
      </c>
    </row>
    <row r="10" spans="1:40" x14ac:dyDescent="0.2">
      <c r="A10" t="s">
        <v>281</v>
      </c>
      <c r="B10" t="s">
        <v>0</v>
      </c>
      <c r="C10" s="74">
        <v>7126</v>
      </c>
      <c r="D10" s="74" t="s">
        <v>612</v>
      </c>
      <c r="E10" s="56" t="s">
        <v>1522</v>
      </c>
      <c r="F10" s="124">
        <v>548357.56999999995</v>
      </c>
      <c r="G10" s="124">
        <v>37888.199999999997</v>
      </c>
      <c r="H10" s="124">
        <v>79872.75</v>
      </c>
      <c r="I10" s="56">
        <v>980002.18</v>
      </c>
      <c r="J10" s="56">
        <v>268918.17</v>
      </c>
      <c r="L10" s="125">
        <v>11250</v>
      </c>
      <c r="S10" s="56">
        <v>-281413.25</v>
      </c>
      <c r="T10" s="56">
        <v>2359303.7200000002</v>
      </c>
      <c r="W10" s="98">
        <v>1147580.57</v>
      </c>
      <c r="Z10" s="98">
        <v>1538230</v>
      </c>
      <c r="AB10" s="126">
        <v>2054950</v>
      </c>
      <c r="AD10" s="126">
        <v>6680</v>
      </c>
      <c r="AE10" s="126">
        <v>666919.86</v>
      </c>
      <c r="AF10" s="126">
        <v>64644.31</v>
      </c>
      <c r="AI10" s="96">
        <f t="shared" si="2"/>
        <v>666118.5199999999</v>
      </c>
      <c r="AJ10" s="44">
        <f t="shared" si="3"/>
        <v>11250</v>
      </c>
      <c r="AK10" s="102">
        <f t="shared" si="4"/>
        <v>654868.5199999999</v>
      </c>
      <c r="AL10" s="103">
        <f t="shared" si="5"/>
        <v>2685810.5700000003</v>
      </c>
      <c r="AM10" s="29">
        <f t="shared" si="6"/>
        <v>2793194.17</v>
      </c>
      <c r="AN10" s="104">
        <f t="shared" si="7"/>
        <v>-107383.59999999963</v>
      </c>
    </row>
    <row r="11" spans="1:40" x14ac:dyDescent="0.2">
      <c r="A11" t="s">
        <v>281</v>
      </c>
      <c r="B11" t="s">
        <v>0</v>
      </c>
      <c r="C11" s="74">
        <v>2671</v>
      </c>
      <c r="D11" s="74" t="s">
        <v>613</v>
      </c>
      <c r="E11" s="56" t="s">
        <v>1523</v>
      </c>
      <c r="F11" s="124">
        <v>114102.16</v>
      </c>
      <c r="G11" s="124">
        <v>9904.27</v>
      </c>
      <c r="H11" s="124">
        <v>23886.720000000001</v>
      </c>
      <c r="I11" s="56">
        <v>761707.5</v>
      </c>
      <c r="J11" s="56">
        <v>283019.3</v>
      </c>
      <c r="L11" s="125">
        <v>13650</v>
      </c>
      <c r="S11" s="56">
        <v>-912241.85</v>
      </c>
      <c r="T11" s="56">
        <v>2243800.1</v>
      </c>
      <c r="U11" s="98">
        <v>245.54</v>
      </c>
      <c r="W11" s="98">
        <v>627248.88</v>
      </c>
      <c r="X11" s="98">
        <v>102060</v>
      </c>
      <c r="Z11" s="98">
        <v>499840</v>
      </c>
      <c r="AA11" s="98">
        <v>12000</v>
      </c>
      <c r="AB11" s="126">
        <v>821910</v>
      </c>
      <c r="AE11" s="126">
        <v>402979.6</v>
      </c>
      <c r="AF11" s="126">
        <v>118409.12</v>
      </c>
      <c r="AI11" s="96">
        <f t="shared" si="2"/>
        <v>147893.15000000002</v>
      </c>
      <c r="AJ11" s="44">
        <f t="shared" si="3"/>
        <v>13650</v>
      </c>
      <c r="AK11" s="102">
        <f t="shared" si="4"/>
        <v>134243.15000000002</v>
      </c>
      <c r="AL11" s="103">
        <f t="shared" si="5"/>
        <v>1241394.42</v>
      </c>
      <c r="AM11" s="29">
        <f t="shared" si="6"/>
        <v>1343298.7200000002</v>
      </c>
      <c r="AN11" s="104">
        <f t="shared" si="7"/>
        <v>-101904.30000000028</v>
      </c>
    </row>
    <row r="12" spans="1:40" ht="13.5" customHeight="1" x14ac:dyDescent="0.2">
      <c r="A12" t="s">
        <v>281</v>
      </c>
      <c r="B12" t="s">
        <v>0</v>
      </c>
      <c r="C12" s="74">
        <v>4454</v>
      </c>
      <c r="D12" s="74" t="s">
        <v>614</v>
      </c>
      <c r="E12" s="56" t="s">
        <v>1524</v>
      </c>
      <c r="F12" s="124">
        <v>808742.79</v>
      </c>
      <c r="G12" s="124">
        <v>20786.560000000001</v>
      </c>
      <c r="H12" s="124">
        <v>140309.88</v>
      </c>
      <c r="I12" s="56">
        <v>219253.28</v>
      </c>
      <c r="J12" s="56">
        <v>79742.69</v>
      </c>
      <c r="L12" s="125">
        <v>13650</v>
      </c>
      <c r="S12" s="56">
        <v>-1284325.57</v>
      </c>
      <c r="T12" s="56">
        <v>2541297.98</v>
      </c>
      <c r="W12" s="98">
        <v>973218.58</v>
      </c>
      <c r="X12" s="98">
        <v>158175</v>
      </c>
      <c r="Y12" s="98">
        <v>1316.62</v>
      </c>
      <c r="Z12" s="98">
        <v>905120</v>
      </c>
      <c r="AB12" s="126">
        <v>1337510</v>
      </c>
      <c r="AE12" s="126">
        <v>443484.53</v>
      </c>
      <c r="AF12" s="126">
        <v>96928.88</v>
      </c>
      <c r="AI12" s="96">
        <f t="shared" si="2"/>
        <v>969839.2300000001</v>
      </c>
      <c r="AJ12" s="44">
        <f t="shared" si="3"/>
        <v>13650</v>
      </c>
      <c r="AK12" s="102">
        <f t="shared" si="4"/>
        <v>956189.2300000001</v>
      </c>
      <c r="AL12" s="103">
        <f t="shared" si="5"/>
        <v>2037830.2000000002</v>
      </c>
      <c r="AM12" s="29">
        <f t="shared" si="6"/>
        <v>1877923.4100000001</v>
      </c>
      <c r="AN12" s="104">
        <f t="shared" si="7"/>
        <v>159906.79000000004</v>
      </c>
    </row>
    <row r="13" spans="1:40" x14ac:dyDescent="0.2">
      <c r="A13" t="s">
        <v>281</v>
      </c>
      <c r="B13" t="s">
        <v>0</v>
      </c>
      <c r="C13" s="74">
        <v>3077</v>
      </c>
      <c r="D13" s="74" t="s">
        <v>615</v>
      </c>
      <c r="E13" s="56" t="s">
        <v>1525</v>
      </c>
      <c r="F13" s="124">
        <v>498688.34</v>
      </c>
      <c r="G13" s="124">
        <v>328.65</v>
      </c>
      <c r="H13" s="124">
        <v>323598.71999999997</v>
      </c>
      <c r="I13" s="56">
        <v>403754.37</v>
      </c>
      <c r="J13" s="56">
        <v>221038.18</v>
      </c>
      <c r="L13" s="125">
        <v>14000</v>
      </c>
      <c r="S13" s="56">
        <v>-902608.01</v>
      </c>
      <c r="T13" s="56">
        <v>2357450.56</v>
      </c>
      <c r="W13" s="98">
        <v>544710.35</v>
      </c>
      <c r="X13" s="98">
        <v>80000</v>
      </c>
      <c r="Y13" s="98">
        <v>783.66</v>
      </c>
      <c r="Z13" s="98">
        <v>1106200</v>
      </c>
      <c r="AB13" s="126">
        <v>1229880</v>
      </c>
      <c r="AE13" s="126">
        <v>393194.46</v>
      </c>
      <c r="AF13" s="126">
        <v>112133.84</v>
      </c>
      <c r="AI13" s="96">
        <f t="shared" si="2"/>
        <v>822615.71</v>
      </c>
      <c r="AJ13" s="44">
        <f t="shared" si="3"/>
        <v>14000</v>
      </c>
      <c r="AK13" s="102">
        <f t="shared" si="4"/>
        <v>808615.71</v>
      </c>
      <c r="AL13" s="103">
        <f t="shared" si="5"/>
        <v>1731694.01</v>
      </c>
      <c r="AM13" s="29">
        <f t="shared" si="6"/>
        <v>1735208.3</v>
      </c>
      <c r="AN13" s="16">
        <f t="shared" si="7"/>
        <v>-3514.2900000000373</v>
      </c>
    </row>
    <row r="14" spans="1:40" x14ac:dyDescent="0.2">
      <c r="A14" t="s">
        <v>281</v>
      </c>
      <c r="B14" t="s">
        <v>0</v>
      </c>
      <c r="C14" s="74">
        <v>2778</v>
      </c>
      <c r="D14" s="74" t="s">
        <v>616</v>
      </c>
      <c r="E14" s="56" t="s">
        <v>1526</v>
      </c>
      <c r="F14" s="124">
        <v>403392.55</v>
      </c>
      <c r="G14" s="124">
        <v>12236.64</v>
      </c>
      <c r="H14" s="124">
        <v>89832.09</v>
      </c>
      <c r="I14" s="56">
        <v>1106155.83</v>
      </c>
      <c r="J14" s="56">
        <v>76563.520000000004</v>
      </c>
      <c r="L14" s="125">
        <v>10800</v>
      </c>
      <c r="S14" s="56">
        <v>-1754979.42</v>
      </c>
      <c r="T14" s="56">
        <v>3416597.09</v>
      </c>
      <c r="W14" s="98">
        <v>789728.06</v>
      </c>
      <c r="X14" s="98">
        <v>80000</v>
      </c>
      <c r="Y14" s="98">
        <v>541.32000000000005</v>
      </c>
      <c r="Z14" s="98">
        <v>755520</v>
      </c>
      <c r="AB14" s="126">
        <v>1115040</v>
      </c>
      <c r="AE14" s="126">
        <v>300641.05</v>
      </c>
      <c r="AF14" s="126">
        <v>110163.37</v>
      </c>
      <c r="AI14" s="96">
        <f t="shared" si="2"/>
        <v>505461.28</v>
      </c>
      <c r="AJ14" s="44">
        <f t="shared" si="3"/>
        <v>10800</v>
      </c>
      <c r="AK14" s="102">
        <f t="shared" si="4"/>
        <v>494661.28</v>
      </c>
      <c r="AL14" s="103">
        <f t="shared" si="5"/>
        <v>1625789.38</v>
      </c>
      <c r="AM14" s="29">
        <f t="shared" si="6"/>
        <v>1525844.42</v>
      </c>
      <c r="AN14" s="16">
        <f t="shared" si="7"/>
        <v>99944.959999999963</v>
      </c>
    </row>
    <row r="15" spans="1:40" x14ac:dyDescent="0.2">
      <c r="A15" t="s">
        <v>281</v>
      </c>
      <c r="B15" t="s">
        <v>0</v>
      </c>
      <c r="C15" s="74">
        <v>4143</v>
      </c>
      <c r="D15" s="74" t="s">
        <v>617</v>
      </c>
      <c r="E15" s="56" t="s">
        <v>1527</v>
      </c>
      <c r="F15" s="124">
        <v>503412.96</v>
      </c>
      <c r="G15" s="124">
        <v>20659.189999999999</v>
      </c>
      <c r="H15" s="124">
        <v>42211.3</v>
      </c>
      <c r="I15" s="56">
        <v>2551978.4</v>
      </c>
      <c r="J15" s="56">
        <v>345891.43</v>
      </c>
      <c r="L15" s="125">
        <v>23760</v>
      </c>
      <c r="S15" s="56">
        <v>567702.92000000004</v>
      </c>
      <c r="T15" s="56">
        <v>3110817.16</v>
      </c>
      <c r="W15" s="98">
        <v>767961.23</v>
      </c>
      <c r="X15" s="98">
        <v>280000</v>
      </c>
      <c r="Y15" s="98">
        <v>957.08</v>
      </c>
      <c r="Z15" s="98">
        <v>699050</v>
      </c>
      <c r="AB15" s="126">
        <v>1045130</v>
      </c>
      <c r="AE15" s="126">
        <v>688040.54</v>
      </c>
      <c r="AF15" s="126">
        <v>197540.96</v>
      </c>
      <c r="AI15" s="96">
        <f t="shared" si="2"/>
        <v>566283.45000000007</v>
      </c>
      <c r="AJ15" s="44">
        <f t="shared" si="3"/>
        <v>23760</v>
      </c>
      <c r="AK15" s="102">
        <f t="shared" si="4"/>
        <v>542523.45000000007</v>
      </c>
      <c r="AL15" s="103">
        <f t="shared" si="5"/>
        <v>1747968.31</v>
      </c>
      <c r="AM15" s="29">
        <f t="shared" si="6"/>
        <v>1930711.5</v>
      </c>
      <c r="AN15" s="16">
        <f t="shared" si="7"/>
        <v>-182743.18999999994</v>
      </c>
    </row>
    <row r="16" spans="1:40" x14ac:dyDescent="0.2">
      <c r="A16" t="s">
        <v>281</v>
      </c>
      <c r="B16" t="s">
        <v>0</v>
      </c>
      <c r="C16" s="74">
        <v>5018</v>
      </c>
      <c r="D16" s="74" t="s">
        <v>618</v>
      </c>
      <c r="E16" s="56" t="s">
        <v>1528</v>
      </c>
      <c r="F16" s="124">
        <v>314081.84000000003</v>
      </c>
      <c r="G16" s="124">
        <v>4922.01</v>
      </c>
      <c r="H16" s="124">
        <v>97661.68</v>
      </c>
      <c r="I16" s="56">
        <v>707925.76</v>
      </c>
      <c r="J16" s="56">
        <v>211301.62</v>
      </c>
      <c r="L16" s="125">
        <v>21600</v>
      </c>
      <c r="S16" s="56">
        <v>-3121452.17</v>
      </c>
      <c r="T16" s="56">
        <v>4381554.71</v>
      </c>
      <c r="W16" s="98">
        <v>1209755.05</v>
      </c>
      <c r="X16" s="98">
        <v>45000</v>
      </c>
      <c r="Y16" s="98">
        <v>250.17</v>
      </c>
      <c r="Z16" s="98">
        <v>452000</v>
      </c>
      <c r="AB16" s="126">
        <v>895540</v>
      </c>
      <c r="AE16" s="126">
        <v>479373.81</v>
      </c>
      <c r="AF16" s="126">
        <v>69573.039999999994</v>
      </c>
      <c r="AI16" s="96">
        <f t="shared" si="2"/>
        <v>416665.53</v>
      </c>
      <c r="AJ16" s="44">
        <f t="shared" si="3"/>
        <v>21600</v>
      </c>
      <c r="AK16" s="102">
        <f t="shared" si="4"/>
        <v>395065.53</v>
      </c>
      <c r="AL16" s="103">
        <f t="shared" si="5"/>
        <v>1707005.22</v>
      </c>
      <c r="AM16" s="29">
        <f t="shared" si="6"/>
        <v>1444486.85</v>
      </c>
      <c r="AN16" s="16">
        <f t="shared" si="7"/>
        <v>262518.36999999988</v>
      </c>
    </row>
    <row r="17" spans="1:40" x14ac:dyDescent="0.2">
      <c r="A17" t="s">
        <v>281</v>
      </c>
      <c r="B17" t="s">
        <v>0</v>
      </c>
      <c r="C17" s="74">
        <v>3532</v>
      </c>
      <c r="D17" s="74" t="s">
        <v>619</v>
      </c>
      <c r="E17" s="56" t="s">
        <v>1529</v>
      </c>
      <c r="F17" s="124">
        <v>995202.47</v>
      </c>
      <c r="G17" s="124">
        <v>1500.66</v>
      </c>
      <c r="H17" s="124">
        <v>46971.5</v>
      </c>
      <c r="I17" s="56">
        <v>435385.68</v>
      </c>
      <c r="J17" s="56">
        <v>69274.12</v>
      </c>
      <c r="L17" s="125">
        <v>12600</v>
      </c>
      <c r="S17" s="56">
        <v>-1268139.8400000001</v>
      </c>
      <c r="T17" s="56">
        <v>2824820.87</v>
      </c>
      <c r="W17" s="98">
        <v>898892.31</v>
      </c>
      <c r="X17" s="98">
        <v>190000</v>
      </c>
      <c r="Y17" s="98">
        <v>1485.03</v>
      </c>
      <c r="Z17" s="98">
        <v>568050</v>
      </c>
      <c r="AA17" s="98">
        <v>14000</v>
      </c>
      <c r="AB17" s="126">
        <v>1015440</v>
      </c>
      <c r="AE17" s="126">
        <v>319078.53999999998</v>
      </c>
      <c r="AF17" s="126">
        <v>172054.39999999999</v>
      </c>
      <c r="AI17" s="96">
        <f t="shared" si="2"/>
        <v>1043674.63</v>
      </c>
      <c r="AJ17" s="44">
        <f t="shared" si="3"/>
        <v>12600</v>
      </c>
      <c r="AK17" s="102">
        <f t="shared" si="4"/>
        <v>1031074.63</v>
      </c>
      <c r="AL17" s="103">
        <f t="shared" si="5"/>
        <v>1672427.34</v>
      </c>
      <c r="AM17" s="29">
        <f t="shared" si="6"/>
        <v>1506572.94</v>
      </c>
      <c r="AN17" s="16">
        <f t="shared" si="7"/>
        <v>165854.40000000014</v>
      </c>
    </row>
    <row r="18" spans="1:40" x14ac:dyDescent="0.2">
      <c r="A18" t="s">
        <v>281</v>
      </c>
      <c r="B18" t="s">
        <v>0</v>
      </c>
      <c r="C18" s="74">
        <v>5707</v>
      </c>
      <c r="D18" s="74" t="s">
        <v>620</v>
      </c>
      <c r="E18" s="56" t="s">
        <v>1530</v>
      </c>
      <c r="F18" s="124">
        <v>580097.67000000004</v>
      </c>
      <c r="G18" s="124">
        <v>11857.44</v>
      </c>
      <c r="H18" s="124">
        <v>90054.49</v>
      </c>
      <c r="I18" s="56">
        <v>208206.6</v>
      </c>
      <c r="J18" s="56">
        <v>133382.60999999999</v>
      </c>
      <c r="L18" s="125">
        <v>16500</v>
      </c>
      <c r="S18" s="56">
        <v>-1154587.04</v>
      </c>
      <c r="T18" s="56">
        <v>2287611.84</v>
      </c>
      <c r="U18" s="98">
        <v>956.13</v>
      </c>
      <c r="W18" s="98">
        <v>1292253.3899999999</v>
      </c>
      <c r="X18" s="98">
        <v>146380</v>
      </c>
      <c r="Z18" s="98">
        <v>1409754</v>
      </c>
      <c r="AB18" s="126">
        <v>1944069</v>
      </c>
      <c r="AE18" s="126">
        <v>583335.06999999995</v>
      </c>
      <c r="AF18" s="126">
        <v>60959.44</v>
      </c>
      <c r="AI18" s="96">
        <f t="shared" si="2"/>
        <v>682009.59999999998</v>
      </c>
      <c r="AJ18" s="44">
        <f t="shared" si="3"/>
        <v>16500</v>
      </c>
      <c r="AK18" s="102">
        <f t="shared" si="4"/>
        <v>665509.6</v>
      </c>
      <c r="AL18" s="103">
        <f t="shared" si="5"/>
        <v>2849343.5199999996</v>
      </c>
      <c r="AM18" s="29">
        <f t="shared" si="6"/>
        <v>2588363.5099999998</v>
      </c>
      <c r="AN18" s="16">
        <f t="shared" si="7"/>
        <v>260980.00999999978</v>
      </c>
    </row>
    <row r="19" spans="1:40" x14ac:dyDescent="0.2">
      <c r="A19" t="s">
        <v>281</v>
      </c>
      <c r="B19" t="s">
        <v>0</v>
      </c>
      <c r="C19" s="74">
        <v>3845</v>
      </c>
      <c r="D19" s="74" t="s">
        <v>621</v>
      </c>
      <c r="E19" s="56" t="s">
        <v>1531</v>
      </c>
      <c r="F19" s="124">
        <v>495705.23</v>
      </c>
      <c r="G19" s="124">
        <v>31249.279999999999</v>
      </c>
      <c r="H19" s="124">
        <v>48052.36</v>
      </c>
      <c r="I19" s="56">
        <v>74270</v>
      </c>
      <c r="J19" s="56">
        <v>27440.16</v>
      </c>
      <c r="L19" s="125">
        <v>9150</v>
      </c>
      <c r="S19" s="56">
        <v>-2026505.98</v>
      </c>
      <c r="T19" s="56">
        <v>2658489.6</v>
      </c>
      <c r="W19" s="98">
        <v>1043847.44</v>
      </c>
      <c r="X19" s="98">
        <v>45500</v>
      </c>
      <c r="Y19" s="98">
        <v>642.09</v>
      </c>
      <c r="Z19" s="98">
        <v>1140720</v>
      </c>
      <c r="AB19" s="126">
        <v>1651380</v>
      </c>
      <c r="AE19" s="126">
        <v>372712.92</v>
      </c>
      <c r="AF19" s="126">
        <v>88591.2</v>
      </c>
      <c r="AI19" s="96">
        <f t="shared" si="2"/>
        <v>575006.87</v>
      </c>
      <c r="AJ19" s="44">
        <f t="shared" si="3"/>
        <v>9150</v>
      </c>
      <c r="AK19" s="102">
        <f t="shared" si="4"/>
        <v>565856.87</v>
      </c>
      <c r="AL19" s="103">
        <f t="shared" si="5"/>
        <v>2230709.5300000003</v>
      </c>
      <c r="AM19" s="29">
        <f t="shared" si="6"/>
        <v>2112684.12</v>
      </c>
      <c r="AN19" s="16">
        <f t="shared" si="7"/>
        <v>118025.41000000015</v>
      </c>
    </row>
    <row r="20" spans="1:40" x14ac:dyDescent="0.2">
      <c r="A20" t="s">
        <v>281</v>
      </c>
      <c r="B20" t="s">
        <v>0</v>
      </c>
      <c r="C20" s="74">
        <v>2875</v>
      </c>
      <c r="D20" s="74" t="s">
        <v>622</v>
      </c>
      <c r="E20" s="56" t="s">
        <v>1532</v>
      </c>
      <c r="F20" s="124">
        <v>666676.93999999994</v>
      </c>
      <c r="G20" s="124">
        <v>14825.59</v>
      </c>
      <c r="H20" s="124">
        <v>30651.119999999999</v>
      </c>
      <c r="I20" s="56">
        <v>3503578.15</v>
      </c>
      <c r="J20" s="56">
        <v>128048.43</v>
      </c>
      <c r="L20" s="125">
        <v>12960</v>
      </c>
      <c r="S20" s="56">
        <v>3639204.21</v>
      </c>
      <c r="T20" s="56">
        <v>712043.8</v>
      </c>
      <c r="W20" s="98">
        <v>595634</v>
      </c>
      <c r="Y20" s="98">
        <v>1157.07</v>
      </c>
      <c r="Z20" s="98">
        <v>711600</v>
      </c>
      <c r="AB20" s="126">
        <v>948560</v>
      </c>
      <c r="AE20" s="126">
        <v>266985.65000000002</v>
      </c>
      <c r="AF20" s="126">
        <v>92379.199999999997</v>
      </c>
      <c r="AI20" s="96">
        <f t="shared" si="2"/>
        <v>712153.64999999991</v>
      </c>
      <c r="AJ20" s="44">
        <f t="shared" si="3"/>
        <v>12960</v>
      </c>
      <c r="AK20" s="102">
        <f t="shared" si="4"/>
        <v>699193.64999999991</v>
      </c>
      <c r="AL20" s="103">
        <f t="shared" si="5"/>
        <v>1308391.0699999998</v>
      </c>
      <c r="AM20" s="29">
        <f t="shared" si="6"/>
        <v>1307924.8499999999</v>
      </c>
      <c r="AN20" s="16">
        <f t="shared" si="7"/>
        <v>466.21999999997206</v>
      </c>
    </row>
    <row r="21" spans="1:40" x14ac:dyDescent="0.2">
      <c r="A21" t="s">
        <v>281</v>
      </c>
      <c r="B21" t="s">
        <v>0</v>
      </c>
      <c r="C21" s="74">
        <v>3123</v>
      </c>
      <c r="D21" s="74" t="s">
        <v>623</v>
      </c>
      <c r="E21" s="56" t="s">
        <v>1533</v>
      </c>
      <c r="F21" s="124">
        <v>482565.44</v>
      </c>
      <c r="G21" s="124">
        <v>11849.43</v>
      </c>
      <c r="H21" s="124">
        <v>60942.6</v>
      </c>
      <c r="I21" s="56">
        <v>344982.98</v>
      </c>
      <c r="J21" s="56">
        <v>46734</v>
      </c>
      <c r="L21" s="125">
        <v>12600</v>
      </c>
      <c r="S21" s="56">
        <v>-3195499.13</v>
      </c>
      <c r="T21" s="56">
        <v>4272663.5999999996</v>
      </c>
      <c r="W21" s="98">
        <v>861681.89</v>
      </c>
      <c r="Y21" s="98">
        <v>789.01</v>
      </c>
      <c r="Z21" s="98">
        <v>301370</v>
      </c>
      <c r="AB21" s="126">
        <v>662010</v>
      </c>
      <c r="AE21" s="126">
        <v>418462.47</v>
      </c>
      <c r="AF21" s="126">
        <v>146482.45000000001</v>
      </c>
      <c r="AI21" s="96">
        <f t="shared" si="2"/>
        <v>555357.47</v>
      </c>
      <c r="AJ21" s="44">
        <f t="shared" si="3"/>
        <v>12600</v>
      </c>
      <c r="AK21" s="102">
        <f t="shared" si="4"/>
        <v>542757.47</v>
      </c>
      <c r="AL21" s="103">
        <f t="shared" si="5"/>
        <v>1163840.8999999999</v>
      </c>
      <c r="AM21" s="29">
        <f t="shared" si="6"/>
        <v>1226954.92</v>
      </c>
      <c r="AN21" s="16">
        <f t="shared" si="7"/>
        <v>-63114.020000000019</v>
      </c>
    </row>
    <row r="22" spans="1:40" x14ac:dyDescent="0.2">
      <c r="A22" t="s">
        <v>281</v>
      </c>
      <c r="B22" t="s">
        <v>0</v>
      </c>
      <c r="C22" s="74">
        <v>3601</v>
      </c>
      <c r="D22" s="74" t="s">
        <v>624</v>
      </c>
      <c r="E22" s="56" t="s">
        <v>1534</v>
      </c>
      <c r="F22" s="124">
        <v>460496.48</v>
      </c>
      <c r="G22" s="124">
        <v>89677.55</v>
      </c>
      <c r="H22" s="124">
        <v>30407.51</v>
      </c>
      <c r="I22" s="56">
        <v>1388636.07</v>
      </c>
      <c r="J22" s="56">
        <v>45461</v>
      </c>
      <c r="L22" s="125">
        <v>15600</v>
      </c>
      <c r="S22" s="56">
        <v>8089.12</v>
      </c>
      <c r="T22" s="56">
        <v>2054348.01</v>
      </c>
      <c r="W22" s="98">
        <v>885974.92</v>
      </c>
      <c r="X22" s="98">
        <v>105765</v>
      </c>
      <c r="Y22" s="98">
        <v>787.24</v>
      </c>
      <c r="Z22" s="98">
        <v>617100</v>
      </c>
      <c r="AB22" s="126">
        <v>969740</v>
      </c>
      <c r="AE22" s="126">
        <v>487483.24</v>
      </c>
      <c r="AF22" s="126">
        <v>91141.440000000002</v>
      </c>
      <c r="AI22" s="96">
        <f t="shared" si="2"/>
        <v>580581.54</v>
      </c>
      <c r="AJ22" s="44">
        <f t="shared" si="3"/>
        <v>15600</v>
      </c>
      <c r="AK22" s="102">
        <f t="shared" si="4"/>
        <v>564981.54</v>
      </c>
      <c r="AL22" s="103">
        <f t="shared" si="5"/>
        <v>1609627.1600000001</v>
      </c>
      <c r="AM22" s="29">
        <f t="shared" si="6"/>
        <v>1548364.68</v>
      </c>
      <c r="AN22" s="16">
        <f t="shared" si="7"/>
        <v>61262.480000000214</v>
      </c>
    </row>
    <row r="23" spans="1:40" x14ac:dyDescent="0.2">
      <c r="A23" t="s">
        <v>281</v>
      </c>
      <c r="B23" t="s">
        <v>0</v>
      </c>
      <c r="C23" s="74">
        <v>3870</v>
      </c>
      <c r="D23" s="74" t="s">
        <v>625</v>
      </c>
      <c r="E23" s="56" t="s">
        <v>1595</v>
      </c>
      <c r="F23" s="124">
        <v>1061004.95</v>
      </c>
      <c r="G23" s="124">
        <v>10369.74</v>
      </c>
      <c r="H23" s="124">
        <v>70730.53</v>
      </c>
      <c r="I23" s="56">
        <v>5</v>
      </c>
      <c r="J23" s="56">
        <v>250611.24</v>
      </c>
      <c r="L23" s="125">
        <v>16020</v>
      </c>
      <c r="S23" s="56">
        <v>-809166.32</v>
      </c>
      <c r="T23" s="56">
        <v>2203520.5099999998</v>
      </c>
      <c r="W23" s="98">
        <v>872422.05</v>
      </c>
      <c r="X23" s="98">
        <v>81460</v>
      </c>
      <c r="Y23" s="98">
        <v>1914.64</v>
      </c>
      <c r="Z23" s="98">
        <v>911400</v>
      </c>
      <c r="AB23" s="126">
        <v>1368200</v>
      </c>
      <c r="AE23" s="126">
        <v>408641.26</v>
      </c>
      <c r="AF23" s="126">
        <v>33642.160000000003</v>
      </c>
      <c r="AI23" s="96">
        <f t="shared" si="2"/>
        <v>1142105.22</v>
      </c>
      <c r="AJ23" s="44">
        <f t="shared" si="3"/>
        <v>16020</v>
      </c>
      <c r="AK23" s="102">
        <f t="shared" si="4"/>
        <v>1126085.22</v>
      </c>
      <c r="AL23" s="103">
        <f t="shared" si="5"/>
        <v>1867196.69</v>
      </c>
      <c r="AM23" s="29">
        <f t="shared" si="6"/>
        <v>1810483.42</v>
      </c>
      <c r="AN23" s="16">
        <f t="shared" si="7"/>
        <v>56713.270000000019</v>
      </c>
    </row>
    <row r="24" spans="1:40" x14ac:dyDescent="0.2">
      <c r="A24" t="s">
        <v>285</v>
      </c>
      <c r="B24" t="s">
        <v>1</v>
      </c>
      <c r="C24" s="74">
        <v>7346</v>
      </c>
      <c r="D24" s="74" t="s">
        <v>626</v>
      </c>
      <c r="E24" s="56" t="s">
        <v>1535</v>
      </c>
      <c r="F24" s="124">
        <v>726483.04</v>
      </c>
      <c r="G24" s="124">
        <v>0</v>
      </c>
      <c r="H24" s="124">
        <v>61891.72</v>
      </c>
      <c r="I24" s="56">
        <v>247730.46</v>
      </c>
      <c r="J24" s="56">
        <v>413758.38</v>
      </c>
      <c r="L24" s="125">
        <v>52961.45</v>
      </c>
      <c r="S24" s="56">
        <v>-1438626.91</v>
      </c>
      <c r="T24" s="56">
        <v>2350727.5299999998</v>
      </c>
      <c r="W24" s="98">
        <v>1573396.93</v>
      </c>
      <c r="X24" s="98">
        <v>481545</v>
      </c>
      <c r="Y24" s="98">
        <v>749.11</v>
      </c>
      <c r="Z24" s="98">
        <v>1231080</v>
      </c>
      <c r="AB24" s="126">
        <v>1788970</v>
      </c>
      <c r="AE24" s="126">
        <v>833816.91</v>
      </c>
      <c r="AF24" s="126">
        <v>122791.6</v>
      </c>
      <c r="AI24" s="96">
        <f t="shared" si="2"/>
        <v>788374.76</v>
      </c>
      <c r="AJ24" s="44">
        <f t="shared" si="3"/>
        <v>52961.45</v>
      </c>
      <c r="AK24" s="102">
        <f t="shared" si="4"/>
        <v>735413.31</v>
      </c>
      <c r="AL24" s="103">
        <f t="shared" si="5"/>
        <v>3286771.04</v>
      </c>
      <c r="AM24" s="29">
        <f t="shared" si="6"/>
        <v>2745578.5100000002</v>
      </c>
      <c r="AN24" s="16">
        <f t="shared" si="7"/>
        <v>541192.5299999998</v>
      </c>
    </row>
    <row r="25" spans="1:40" x14ac:dyDescent="0.2">
      <c r="A25" t="s">
        <v>285</v>
      </c>
      <c r="B25" t="s">
        <v>1</v>
      </c>
      <c r="C25" s="74">
        <v>4269</v>
      </c>
      <c r="D25" s="74" t="s">
        <v>627</v>
      </c>
      <c r="E25" s="56" t="s">
        <v>1536</v>
      </c>
      <c r="F25" s="124">
        <v>163424.54</v>
      </c>
      <c r="G25" s="124">
        <v>16390</v>
      </c>
      <c r="H25" s="124">
        <v>121196.04</v>
      </c>
      <c r="I25" s="56">
        <v>806155.76</v>
      </c>
      <c r="J25" s="56">
        <v>-189520.14</v>
      </c>
      <c r="K25" s="125">
        <v>120000</v>
      </c>
      <c r="L25" s="125">
        <v>48769.95</v>
      </c>
      <c r="S25" s="56">
        <v>-2330354.56</v>
      </c>
      <c r="T25" s="56">
        <v>3163898.35</v>
      </c>
      <c r="W25" s="98">
        <v>846200.19</v>
      </c>
      <c r="X25" s="98">
        <v>170410</v>
      </c>
      <c r="Y25" s="98">
        <v>336.41</v>
      </c>
      <c r="Z25" s="98">
        <v>787040</v>
      </c>
      <c r="AB25" s="126">
        <v>1118340</v>
      </c>
      <c r="AC25" s="126">
        <v>5176</v>
      </c>
      <c r="AE25" s="126">
        <v>571250.5</v>
      </c>
      <c r="AF25" s="126">
        <v>137732.64000000001</v>
      </c>
      <c r="AI25" s="96">
        <f t="shared" si="2"/>
        <v>301010.58</v>
      </c>
      <c r="AJ25" s="44">
        <f t="shared" si="3"/>
        <v>168769.95</v>
      </c>
      <c r="AK25" s="102">
        <f t="shared" si="4"/>
        <v>132240.63</v>
      </c>
      <c r="AL25" s="103">
        <f t="shared" si="5"/>
        <v>1803986.6</v>
      </c>
      <c r="AM25" s="29">
        <f t="shared" si="6"/>
        <v>1832499.1400000001</v>
      </c>
      <c r="AN25" s="16">
        <f t="shared" si="7"/>
        <v>-28512.540000000037</v>
      </c>
    </row>
    <row r="26" spans="1:40" x14ac:dyDescent="0.2">
      <c r="A26" t="s">
        <v>285</v>
      </c>
      <c r="B26" t="s">
        <v>1</v>
      </c>
      <c r="C26" s="74">
        <v>7452</v>
      </c>
      <c r="D26" s="74" t="s">
        <v>628</v>
      </c>
      <c r="E26" s="56" t="s">
        <v>1537</v>
      </c>
      <c r="F26" s="124">
        <v>979321.67</v>
      </c>
      <c r="G26" s="124">
        <v>186940</v>
      </c>
      <c r="H26" s="124">
        <v>46801.34</v>
      </c>
      <c r="I26" s="56">
        <v>1066839.1000000001</v>
      </c>
      <c r="J26" s="56">
        <v>1252121.99</v>
      </c>
      <c r="L26" s="125">
        <v>256600</v>
      </c>
      <c r="S26" s="56">
        <v>806599.09</v>
      </c>
      <c r="T26" s="56">
        <v>2060186.09</v>
      </c>
      <c r="V26" s="98">
        <v>3802.96</v>
      </c>
      <c r="W26" s="98">
        <v>1386942.84</v>
      </c>
      <c r="X26" s="98">
        <v>756223</v>
      </c>
      <c r="Z26" s="98">
        <v>1658730</v>
      </c>
      <c r="AB26" s="126">
        <v>2067092.1</v>
      </c>
      <c r="AD26" s="126">
        <v>7612</v>
      </c>
      <c r="AE26" s="126">
        <v>979100.58</v>
      </c>
      <c r="AF26" s="126">
        <v>154791.20000000001</v>
      </c>
      <c r="AH26" s="126">
        <v>1140</v>
      </c>
      <c r="AI26" s="96">
        <f t="shared" si="2"/>
        <v>1213063.01</v>
      </c>
      <c r="AJ26" s="44">
        <f t="shared" si="3"/>
        <v>256600</v>
      </c>
      <c r="AK26" s="102">
        <f t="shared" si="4"/>
        <v>956463.01</v>
      </c>
      <c r="AL26" s="103">
        <f t="shared" si="5"/>
        <v>3805698.8</v>
      </c>
      <c r="AM26" s="29">
        <f t="shared" si="6"/>
        <v>3209735.8800000004</v>
      </c>
      <c r="AN26" s="16">
        <f t="shared" si="7"/>
        <v>595962.91999999946</v>
      </c>
    </row>
    <row r="27" spans="1:40" x14ac:dyDescent="0.2">
      <c r="A27" t="s">
        <v>285</v>
      </c>
      <c r="B27" t="s">
        <v>1</v>
      </c>
      <c r="C27" s="74">
        <v>5116</v>
      </c>
      <c r="D27" s="74" t="s">
        <v>629</v>
      </c>
      <c r="E27" s="56" t="s">
        <v>1538</v>
      </c>
      <c r="F27" s="124">
        <v>332182.71999999997</v>
      </c>
      <c r="G27" s="124">
        <v>51010</v>
      </c>
      <c r="H27" s="124">
        <v>114444.3</v>
      </c>
      <c r="I27" s="56">
        <v>365730.98</v>
      </c>
      <c r="J27" s="56">
        <v>501619.92</v>
      </c>
      <c r="K27" s="125">
        <v>0</v>
      </c>
      <c r="L27" s="125">
        <v>18562.5</v>
      </c>
      <c r="S27" s="56">
        <v>-1661817.23</v>
      </c>
      <c r="T27" s="56">
        <v>2920599.11</v>
      </c>
      <c r="W27" s="98">
        <v>1085686.6499999999</v>
      </c>
      <c r="X27" s="98">
        <v>202280</v>
      </c>
      <c r="Y27" s="98">
        <v>663.39</v>
      </c>
      <c r="Z27" s="98">
        <v>1056220</v>
      </c>
      <c r="AA27" s="98">
        <v>214036</v>
      </c>
      <c r="AB27" s="126">
        <v>1487026</v>
      </c>
      <c r="AE27" s="126">
        <v>558925.5</v>
      </c>
      <c r="AF27" s="126">
        <v>257432</v>
      </c>
      <c r="AI27" s="96">
        <f t="shared" si="2"/>
        <v>497637.01999999996</v>
      </c>
      <c r="AJ27" s="44">
        <f t="shared" si="3"/>
        <v>18562.5</v>
      </c>
      <c r="AK27" s="102">
        <f t="shared" si="4"/>
        <v>479074.51999999996</v>
      </c>
      <c r="AL27" s="103">
        <f t="shared" si="5"/>
        <v>2558886.04</v>
      </c>
      <c r="AM27" s="29">
        <f t="shared" si="6"/>
        <v>2303383.5</v>
      </c>
      <c r="AN27" s="16">
        <f t="shared" si="7"/>
        <v>255502.54000000004</v>
      </c>
    </row>
    <row r="28" spans="1:40" x14ac:dyDescent="0.2">
      <c r="A28" t="s">
        <v>285</v>
      </c>
      <c r="B28" t="s">
        <v>1</v>
      </c>
      <c r="C28" s="74">
        <v>3330</v>
      </c>
      <c r="D28" s="74" t="s">
        <v>630</v>
      </c>
      <c r="E28" s="56" t="s">
        <v>1539</v>
      </c>
      <c r="F28" s="124">
        <v>429963.47</v>
      </c>
      <c r="G28" s="124">
        <v>0</v>
      </c>
      <c r="H28" s="124">
        <v>70670.81</v>
      </c>
      <c r="I28" s="56">
        <v>492302.84</v>
      </c>
      <c r="J28" s="56">
        <v>139706.47</v>
      </c>
      <c r="L28" s="125">
        <v>17831.099999999999</v>
      </c>
      <c r="S28" s="56">
        <v>-308109.53999999998</v>
      </c>
      <c r="T28" s="56">
        <v>1187021.07</v>
      </c>
      <c r="W28" s="98">
        <v>1026763.41</v>
      </c>
      <c r="X28" s="98">
        <v>342020</v>
      </c>
      <c r="Y28" s="98">
        <v>353.65</v>
      </c>
      <c r="Z28" s="98">
        <v>809950</v>
      </c>
      <c r="AB28" s="126">
        <v>1293515</v>
      </c>
      <c r="AE28" s="126">
        <v>465308.42</v>
      </c>
      <c r="AF28" s="126">
        <v>136775.67999999999</v>
      </c>
      <c r="AI28" s="96">
        <f t="shared" si="2"/>
        <v>500634.27999999997</v>
      </c>
      <c r="AJ28" s="44">
        <f t="shared" si="3"/>
        <v>17831.099999999999</v>
      </c>
      <c r="AK28" s="102">
        <f t="shared" si="4"/>
        <v>482803.18</v>
      </c>
      <c r="AL28" s="103">
        <f t="shared" si="5"/>
        <v>2179087.06</v>
      </c>
      <c r="AM28" s="29">
        <f t="shared" si="6"/>
        <v>1895599.0999999999</v>
      </c>
      <c r="AN28" s="16">
        <f t="shared" si="7"/>
        <v>283487.9600000002</v>
      </c>
    </row>
    <row r="29" spans="1:40" x14ac:dyDescent="0.2">
      <c r="A29" t="s">
        <v>285</v>
      </c>
      <c r="B29" t="s">
        <v>1</v>
      </c>
      <c r="C29" s="74">
        <v>3774</v>
      </c>
      <c r="D29" s="74" t="s">
        <v>631</v>
      </c>
      <c r="E29" s="56" t="s">
        <v>1540</v>
      </c>
      <c r="F29" s="124">
        <v>290409.89</v>
      </c>
      <c r="G29" s="124">
        <v>0</v>
      </c>
      <c r="H29" s="124">
        <v>71847.17</v>
      </c>
      <c r="I29" s="56">
        <v>766922.21</v>
      </c>
      <c r="J29" s="56">
        <v>236644.26</v>
      </c>
      <c r="L29" s="125">
        <v>27719.599999999999</v>
      </c>
      <c r="O29" s="125">
        <v>3000</v>
      </c>
      <c r="R29" s="56">
        <v>-1427526.31</v>
      </c>
      <c r="T29" s="56">
        <v>2650223.29</v>
      </c>
      <c r="W29" s="98">
        <v>955554.4</v>
      </c>
      <c r="X29" s="98">
        <v>215900</v>
      </c>
      <c r="Y29" s="98">
        <v>378.17</v>
      </c>
      <c r="Z29" s="98">
        <v>712760</v>
      </c>
      <c r="AA29" s="98">
        <v>2700</v>
      </c>
      <c r="AB29" s="126">
        <v>969427.2</v>
      </c>
      <c r="AC29" s="126">
        <v>5176</v>
      </c>
      <c r="AE29" s="126">
        <v>589023.62</v>
      </c>
      <c r="AF29" s="126">
        <v>143934.79999999999</v>
      </c>
      <c r="AI29" s="96">
        <f t="shared" si="2"/>
        <v>362257.06</v>
      </c>
      <c r="AJ29" s="44">
        <f t="shared" si="3"/>
        <v>30719.599999999999</v>
      </c>
      <c r="AK29" s="102">
        <f t="shared" si="4"/>
        <v>331537.46000000002</v>
      </c>
      <c r="AL29" s="103">
        <f t="shared" si="5"/>
        <v>1887292.5699999998</v>
      </c>
      <c r="AM29" s="29">
        <f t="shared" si="6"/>
        <v>1707561.6199999999</v>
      </c>
      <c r="AN29" s="16">
        <f t="shared" si="7"/>
        <v>179730.94999999995</v>
      </c>
    </row>
    <row r="30" spans="1:40" x14ac:dyDescent="0.2">
      <c r="A30" t="s">
        <v>285</v>
      </c>
      <c r="B30" t="s">
        <v>1</v>
      </c>
      <c r="C30" s="74">
        <v>2996</v>
      </c>
      <c r="D30" s="74" t="s">
        <v>632</v>
      </c>
      <c r="E30" s="56" t="s">
        <v>1541</v>
      </c>
      <c r="F30" s="124">
        <v>206988.35</v>
      </c>
      <c r="G30" s="124">
        <v>0</v>
      </c>
      <c r="H30" s="124">
        <v>66483.8</v>
      </c>
      <c r="I30" s="56">
        <v>1752017.73</v>
      </c>
      <c r="J30" s="56">
        <v>261898.58</v>
      </c>
      <c r="L30" s="125">
        <v>17669</v>
      </c>
      <c r="O30" s="125">
        <v>35.04</v>
      </c>
      <c r="S30" s="56">
        <v>278568.71999999997</v>
      </c>
      <c r="T30" s="56">
        <v>1714501.17</v>
      </c>
      <c r="W30" s="98">
        <v>1069358.99</v>
      </c>
      <c r="X30" s="98">
        <v>145980</v>
      </c>
      <c r="Y30" s="98">
        <v>198.71</v>
      </c>
      <c r="Z30" s="98">
        <v>807245</v>
      </c>
      <c r="AA30" s="98">
        <v>8900</v>
      </c>
      <c r="AB30" s="126">
        <v>995015.32</v>
      </c>
      <c r="AE30" s="126">
        <v>367465.76</v>
      </c>
      <c r="AF30" s="126">
        <v>232444.09</v>
      </c>
      <c r="AI30" s="96">
        <f t="shared" si="2"/>
        <v>273472.15000000002</v>
      </c>
      <c r="AJ30" s="44">
        <f t="shared" si="3"/>
        <v>17704.04</v>
      </c>
      <c r="AK30" s="102">
        <f t="shared" si="4"/>
        <v>255768.11000000002</v>
      </c>
      <c r="AL30" s="103">
        <f t="shared" si="5"/>
        <v>2031682.7</v>
      </c>
      <c r="AM30" s="29">
        <f t="shared" si="6"/>
        <v>1594925.1700000002</v>
      </c>
      <c r="AN30" s="16">
        <f t="shared" si="7"/>
        <v>436757.5299999998</v>
      </c>
    </row>
    <row r="31" spans="1:40" x14ac:dyDescent="0.2">
      <c r="A31" t="s">
        <v>285</v>
      </c>
      <c r="B31" t="s">
        <v>1</v>
      </c>
      <c r="C31" s="74">
        <v>6600</v>
      </c>
      <c r="D31" s="74" t="s">
        <v>633</v>
      </c>
      <c r="E31" s="56" t="s">
        <v>1542</v>
      </c>
      <c r="F31" s="124">
        <v>618954.81999999995</v>
      </c>
      <c r="G31" s="124">
        <v>0</v>
      </c>
      <c r="H31" s="124">
        <v>283113.01</v>
      </c>
      <c r="I31" s="56">
        <v>842515.94</v>
      </c>
      <c r="J31" s="56">
        <v>334344.52</v>
      </c>
      <c r="L31" s="125">
        <v>192301.69</v>
      </c>
      <c r="M31" s="125">
        <v>88320</v>
      </c>
      <c r="S31" s="56">
        <v>-565111.54</v>
      </c>
      <c r="T31" s="56">
        <v>2482860.59</v>
      </c>
      <c r="W31" s="98">
        <v>1015706.33</v>
      </c>
      <c r="Y31" s="98">
        <v>1506.76</v>
      </c>
      <c r="Z31" s="98">
        <v>1132310</v>
      </c>
      <c r="AB31" s="126">
        <v>1418070</v>
      </c>
      <c r="AE31" s="126">
        <v>649661.93999999994</v>
      </c>
      <c r="AF31" s="126">
        <v>151097.60000000001</v>
      </c>
      <c r="AI31" s="96">
        <f t="shared" si="2"/>
        <v>902067.83</v>
      </c>
      <c r="AJ31" s="44">
        <f t="shared" si="3"/>
        <v>280621.69</v>
      </c>
      <c r="AK31" s="102">
        <f t="shared" si="4"/>
        <v>621446.1399999999</v>
      </c>
      <c r="AL31" s="103">
        <f t="shared" si="5"/>
        <v>2149523.09</v>
      </c>
      <c r="AM31" s="29">
        <f t="shared" si="6"/>
        <v>2218829.54</v>
      </c>
      <c r="AN31" s="16">
        <f t="shared" si="7"/>
        <v>-69306.450000000186</v>
      </c>
    </row>
    <row r="32" spans="1:40" x14ac:dyDescent="0.2">
      <c r="A32" t="s">
        <v>285</v>
      </c>
      <c r="B32" t="s">
        <v>1</v>
      </c>
      <c r="C32" s="74">
        <v>2814</v>
      </c>
      <c r="D32" s="74" t="s">
        <v>634</v>
      </c>
      <c r="E32" s="56" t="s">
        <v>1543</v>
      </c>
      <c r="F32" s="124">
        <v>264953.84000000003</v>
      </c>
      <c r="G32" s="124">
        <v>0</v>
      </c>
      <c r="H32" s="124">
        <v>21186.85</v>
      </c>
      <c r="I32" s="56">
        <v>337990.74</v>
      </c>
      <c r="J32" s="56">
        <v>246819.08</v>
      </c>
      <c r="L32" s="125">
        <v>19800</v>
      </c>
      <c r="N32" s="125">
        <v>45120</v>
      </c>
      <c r="S32" s="56">
        <v>-1411001.29</v>
      </c>
      <c r="T32" s="56">
        <v>2102364.12</v>
      </c>
      <c r="W32" s="98">
        <v>651228.21</v>
      </c>
      <c r="X32" s="98">
        <v>153640</v>
      </c>
      <c r="Y32" s="98">
        <v>403.32</v>
      </c>
      <c r="Z32" s="98">
        <v>930000</v>
      </c>
      <c r="AA32" s="98">
        <v>12400</v>
      </c>
      <c r="AB32" s="126">
        <v>1140400</v>
      </c>
      <c r="AE32" s="126">
        <v>339556.01</v>
      </c>
      <c r="AF32" s="126">
        <v>85887.84</v>
      </c>
      <c r="AI32" s="96">
        <f t="shared" si="2"/>
        <v>286140.69</v>
      </c>
      <c r="AJ32" s="44">
        <f t="shared" si="3"/>
        <v>64920</v>
      </c>
      <c r="AK32" s="102">
        <f t="shared" si="4"/>
        <v>221220.69</v>
      </c>
      <c r="AL32" s="103">
        <f t="shared" si="5"/>
        <v>1747671.5299999998</v>
      </c>
      <c r="AM32" s="29">
        <f t="shared" si="6"/>
        <v>1565843.85</v>
      </c>
      <c r="AN32" s="16">
        <f t="shared" si="7"/>
        <v>181827.6799999997</v>
      </c>
    </row>
    <row r="33" spans="1:40" x14ac:dyDescent="0.2">
      <c r="A33" t="s">
        <v>285</v>
      </c>
      <c r="B33" t="s">
        <v>1</v>
      </c>
      <c r="C33" s="74">
        <v>5791</v>
      </c>
      <c r="D33" s="74" t="s">
        <v>635</v>
      </c>
      <c r="E33" s="56" t="s">
        <v>1544</v>
      </c>
      <c r="F33" s="124">
        <v>292780.86</v>
      </c>
      <c r="G33" s="124">
        <v>0</v>
      </c>
      <c r="H33" s="124">
        <v>42136.42</v>
      </c>
      <c r="I33" s="56">
        <v>495595.37</v>
      </c>
      <c r="J33" s="56">
        <v>523682.68</v>
      </c>
      <c r="L33" s="125">
        <v>48791.37</v>
      </c>
      <c r="O33" s="125">
        <v>0</v>
      </c>
      <c r="S33" s="56">
        <v>723051.05</v>
      </c>
      <c r="T33" s="56">
        <v>923152.19</v>
      </c>
      <c r="W33" s="98">
        <v>1191453.57</v>
      </c>
      <c r="Y33" s="98">
        <v>820.39</v>
      </c>
      <c r="Z33" s="98">
        <v>944820</v>
      </c>
      <c r="AB33" s="126">
        <v>1422163.2</v>
      </c>
      <c r="AE33" s="126">
        <v>858498.04</v>
      </c>
      <c r="AF33" s="126">
        <v>175308</v>
      </c>
      <c r="AI33" s="96">
        <f t="shared" si="2"/>
        <v>334917.27999999997</v>
      </c>
      <c r="AJ33" s="44">
        <f t="shared" si="3"/>
        <v>48791.37</v>
      </c>
      <c r="AK33" s="102">
        <f t="shared" si="4"/>
        <v>286125.90999999997</v>
      </c>
      <c r="AL33" s="103">
        <f t="shared" si="5"/>
        <v>2137093.96</v>
      </c>
      <c r="AM33" s="29">
        <f t="shared" si="6"/>
        <v>2455969.2400000002</v>
      </c>
      <c r="AN33" s="16">
        <f t="shared" si="7"/>
        <v>-318875.28000000026</v>
      </c>
    </row>
    <row r="34" spans="1:40" x14ac:dyDescent="0.2">
      <c r="A34" t="s">
        <v>285</v>
      </c>
      <c r="B34" t="s">
        <v>1</v>
      </c>
      <c r="C34" s="74">
        <v>5865</v>
      </c>
      <c r="D34" s="74" t="s">
        <v>636</v>
      </c>
      <c r="E34" s="56" t="s">
        <v>1545</v>
      </c>
      <c r="F34" s="124">
        <v>570027.65</v>
      </c>
      <c r="G34" s="124">
        <v>0</v>
      </c>
      <c r="H34" s="124">
        <v>89619.31</v>
      </c>
      <c r="I34" s="56">
        <v>994551.82</v>
      </c>
      <c r="J34" s="56">
        <v>313741.53000000003</v>
      </c>
      <c r="L34" s="125">
        <v>42031.3</v>
      </c>
      <c r="O34" s="125">
        <v>150976</v>
      </c>
      <c r="S34" s="56">
        <v>-846366.82</v>
      </c>
      <c r="T34" s="56">
        <v>2548141.21</v>
      </c>
      <c r="U34" s="98">
        <v>437.44</v>
      </c>
      <c r="W34" s="98">
        <v>845877.29</v>
      </c>
      <c r="X34" s="98">
        <v>463235</v>
      </c>
      <c r="Z34" s="98">
        <v>1262280</v>
      </c>
      <c r="AB34" s="126">
        <v>1560640</v>
      </c>
      <c r="AE34" s="126">
        <v>587609.11</v>
      </c>
      <c r="AF34" s="126">
        <v>295002</v>
      </c>
      <c r="AI34" s="96">
        <f t="shared" si="2"/>
        <v>659646.96</v>
      </c>
      <c r="AJ34" s="44">
        <f t="shared" si="3"/>
        <v>193007.3</v>
      </c>
      <c r="AK34" s="102">
        <f t="shared" si="4"/>
        <v>466639.66</v>
      </c>
      <c r="AL34" s="103">
        <f t="shared" si="5"/>
        <v>2571829.73</v>
      </c>
      <c r="AM34" s="29">
        <f t="shared" si="6"/>
        <v>2443251.11</v>
      </c>
      <c r="AN34" s="16">
        <f t="shared" si="7"/>
        <v>128578.62000000011</v>
      </c>
    </row>
    <row r="35" spans="1:40" x14ac:dyDescent="0.2">
      <c r="A35" t="s">
        <v>285</v>
      </c>
      <c r="B35" t="s">
        <v>1</v>
      </c>
      <c r="C35" s="74">
        <v>4329</v>
      </c>
      <c r="D35" s="74" t="s">
        <v>637</v>
      </c>
      <c r="E35" s="56" t="s">
        <v>1598</v>
      </c>
      <c r="F35" s="124">
        <v>185934.89</v>
      </c>
      <c r="G35" s="124">
        <v>0</v>
      </c>
      <c r="H35" s="124">
        <v>65971.14</v>
      </c>
      <c r="I35" s="56">
        <v>435632.76</v>
      </c>
      <c r="J35" s="56">
        <v>377339.13</v>
      </c>
      <c r="L35" s="125">
        <v>27200</v>
      </c>
      <c r="O35" s="125">
        <v>178384.78</v>
      </c>
      <c r="Q35" s="56">
        <v>69240</v>
      </c>
      <c r="S35" s="56">
        <v>-555379.96</v>
      </c>
      <c r="T35" s="56">
        <v>1650244.41</v>
      </c>
      <c r="W35" s="98">
        <v>605472.24</v>
      </c>
      <c r="Y35" s="98">
        <v>428.6</v>
      </c>
      <c r="Z35" s="98">
        <v>1048400</v>
      </c>
      <c r="AB35" s="126">
        <v>1255520</v>
      </c>
      <c r="AD35" s="126">
        <v>6808</v>
      </c>
      <c r="AE35" s="126">
        <v>563207.11</v>
      </c>
      <c r="AF35" s="126">
        <v>45297.04</v>
      </c>
      <c r="AH35" s="126">
        <v>4900</v>
      </c>
      <c r="AI35" s="96">
        <f t="shared" si="2"/>
        <v>251906.03000000003</v>
      </c>
      <c r="AJ35" s="44">
        <f t="shared" si="3"/>
        <v>205584.78</v>
      </c>
      <c r="AK35" s="102">
        <f t="shared" si="4"/>
        <v>46321.250000000029</v>
      </c>
      <c r="AL35" s="103">
        <f t="shared" si="5"/>
        <v>1654300.8399999999</v>
      </c>
      <c r="AM35" s="29">
        <f t="shared" si="6"/>
        <v>1875732.15</v>
      </c>
      <c r="AN35" s="16">
        <f t="shared" si="7"/>
        <v>-221431.31000000006</v>
      </c>
    </row>
    <row r="36" spans="1:40" x14ac:dyDescent="0.2">
      <c r="A36" t="s">
        <v>288</v>
      </c>
      <c r="B36" t="s">
        <v>2</v>
      </c>
      <c r="C36" s="74">
        <v>1955</v>
      </c>
      <c r="D36" s="74" t="s">
        <v>638</v>
      </c>
      <c r="E36" s="56" t="s">
        <v>1546</v>
      </c>
      <c r="F36" s="124">
        <v>314570.67</v>
      </c>
      <c r="G36" s="124">
        <v>2676.91</v>
      </c>
      <c r="H36" s="124">
        <v>95679.54</v>
      </c>
      <c r="I36" s="56">
        <v>25802.04</v>
      </c>
      <c r="J36" s="56">
        <v>346031.35</v>
      </c>
      <c r="L36" s="125">
        <v>19451.95</v>
      </c>
      <c r="S36" s="56">
        <v>-1281636.6299999999</v>
      </c>
      <c r="T36" s="56">
        <v>1948644.79</v>
      </c>
      <c r="W36" s="98">
        <v>478220.44</v>
      </c>
      <c r="X36" s="98">
        <v>52000</v>
      </c>
      <c r="Y36" s="98">
        <v>366.41</v>
      </c>
      <c r="Z36" s="98">
        <v>613080</v>
      </c>
      <c r="AB36" s="126">
        <v>723410</v>
      </c>
      <c r="AE36" s="126">
        <v>303491.09000000003</v>
      </c>
      <c r="AF36" s="126">
        <v>93.36</v>
      </c>
      <c r="AI36" s="96">
        <f t="shared" si="2"/>
        <v>412927.11999999994</v>
      </c>
      <c r="AJ36" s="44">
        <f t="shared" si="3"/>
        <v>19451.95</v>
      </c>
      <c r="AK36" s="102">
        <f t="shared" si="4"/>
        <v>393475.16999999993</v>
      </c>
      <c r="AL36" s="103">
        <f t="shared" si="5"/>
        <v>1143666.8500000001</v>
      </c>
      <c r="AM36" s="29">
        <f t="shared" si="6"/>
        <v>1026994.4500000001</v>
      </c>
      <c r="AN36" s="16">
        <f t="shared" si="7"/>
        <v>116672.40000000002</v>
      </c>
    </row>
    <row r="37" spans="1:40" x14ac:dyDescent="0.2">
      <c r="A37" t="s">
        <v>288</v>
      </c>
      <c r="B37" t="s">
        <v>2</v>
      </c>
      <c r="C37" s="74">
        <v>4228</v>
      </c>
      <c r="D37" s="74" t="s">
        <v>639</v>
      </c>
      <c r="E37" s="56" t="s">
        <v>1547</v>
      </c>
      <c r="F37" s="124">
        <v>407278.26</v>
      </c>
      <c r="G37" s="124">
        <v>36792.879999999997</v>
      </c>
      <c r="H37" s="124">
        <v>34468.129999999997</v>
      </c>
      <c r="I37" s="56">
        <v>183709.48</v>
      </c>
      <c r="J37" s="56">
        <v>872369.96</v>
      </c>
      <c r="L37" s="125">
        <v>47200</v>
      </c>
      <c r="S37" s="56">
        <v>-705268.71</v>
      </c>
      <c r="T37" s="56">
        <v>2125603</v>
      </c>
      <c r="W37" s="98">
        <v>706261.31</v>
      </c>
      <c r="X37" s="98">
        <v>49960</v>
      </c>
      <c r="Y37" s="98">
        <v>481.72</v>
      </c>
      <c r="Z37" s="98">
        <v>383710</v>
      </c>
      <c r="AB37" s="126">
        <v>551993</v>
      </c>
      <c r="AE37" s="126">
        <v>448543.33</v>
      </c>
      <c r="AF37" s="126">
        <v>54243.28</v>
      </c>
      <c r="AI37" s="96">
        <f t="shared" si="2"/>
        <v>478539.27</v>
      </c>
      <c r="AJ37" s="44">
        <f t="shared" si="3"/>
        <v>47200</v>
      </c>
      <c r="AK37" s="102">
        <f t="shared" si="4"/>
        <v>431339.27</v>
      </c>
      <c r="AL37" s="103">
        <f t="shared" si="5"/>
        <v>1140413.03</v>
      </c>
      <c r="AM37" s="29">
        <f t="shared" si="6"/>
        <v>1054779.6100000001</v>
      </c>
      <c r="AN37" s="16">
        <f t="shared" si="7"/>
        <v>85633.419999999925</v>
      </c>
    </row>
    <row r="38" spans="1:40" x14ac:dyDescent="0.2">
      <c r="A38" t="s">
        <v>288</v>
      </c>
      <c r="B38" t="s">
        <v>2</v>
      </c>
      <c r="C38" s="74">
        <v>1245</v>
      </c>
      <c r="D38" s="74" t="s">
        <v>640</v>
      </c>
      <c r="E38" s="56" t="s">
        <v>1548</v>
      </c>
      <c r="F38" s="124">
        <v>300446.17</v>
      </c>
      <c r="G38" s="124">
        <v>14836.2</v>
      </c>
      <c r="H38" s="124">
        <v>31752.5</v>
      </c>
      <c r="I38" s="56">
        <v>203834.96</v>
      </c>
      <c r="J38" s="56">
        <v>304867.53000000003</v>
      </c>
      <c r="L38" s="125">
        <v>17418.900000000001</v>
      </c>
      <c r="S38" s="56">
        <v>-1136718.21</v>
      </c>
      <c r="T38" s="56">
        <v>1917883.16</v>
      </c>
      <c r="W38" s="98">
        <v>533557.24</v>
      </c>
      <c r="X38" s="98">
        <v>6000</v>
      </c>
      <c r="Y38" s="98">
        <v>366.2</v>
      </c>
      <c r="Z38" s="98">
        <v>553380</v>
      </c>
      <c r="AB38" s="126">
        <v>755310</v>
      </c>
      <c r="AD38" s="126">
        <v>420</v>
      </c>
      <c r="AE38" s="126">
        <v>193656.65</v>
      </c>
      <c r="AF38" s="126">
        <v>61515.28</v>
      </c>
      <c r="AI38" s="96">
        <f t="shared" si="2"/>
        <v>347034.87</v>
      </c>
      <c r="AJ38" s="44">
        <f t="shared" si="3"/>
        <v>17418.900000000001</v>
      </c>
      <c r="AK38" s="102">
        <f t="shared" si="4"/>
        <v>329615.96999999997</v>
      </c>
      <c r="AL38" s="103">
        <f t="shared" si="5"/>
        <v>1093303.44</v>
      </c>
      <c r="AM38" s="29">
        <f t="shared" si="6"/>
        <v>1010901.93</v>
      </c>
      <c r="AN38" s="16">
        <f t="shared" si="7"/>
        <v>82401.509999999893</v>
      </c>
    </row>
    <row r="39" spans="1:40" x14ac:dyDescent="0.2">
      <c r="A39" t="s">
        <v>288</v>
      </c>
      <c r="B39" t="s">
        <v>2</v>
      </c>
      <c r="C39" s="74">
        <v>5421</v>
      </c>
      <c r="D39" s="74" t="s">
        <v>641</v>
      </c>
      <c r="E39" s="56" t="s">
        <v>1549</v>
      </c>
      <c r="F39" s="124">
        <v>485241.65</v>
      </c>
      <c r="G39" s="124">
        <v>4621</v>
      </c>
      <c r="H39" s="124">
        <v>95525.68</v>
      </c>
      <c r="I39" s="56">
        <v>354061.03</v>
      </c>
      <c r="J39" s="56">
        <v>1226426.98</v>
      </c>
      <c r="L39" s="125">
        <v>51466.76</v>
      </c>
      <c r="O39" s="125">
        <v>0</v>
      </c>
      <c r="S39" s="56">
        <v>-278072.87</v>
      </c>
      <c r="T39" s="56">
        <v>2205072.4900000002</v>
      </c>
      <c r="W39" s="98">
        <v>1325819.04</v>
      </c>
      <c r="Y39" s="98">
        <v>651.45000000000005</v>
      </c>
      <c r="Z39" s="98">
        <v>941920</v>
      </c>
      <c r="AA39" s="98">
        <v>44600</v>
      </c>
      <c r="AB39" s="126">
        <v>1425359</v>
      </c>
      <c r="AE39" s="126">
        <v>480489.09</v>
      </c>
      <c r="AF39" s="126">
        <v>59147.44</v>
      </c>
      <c r="AI39" s="96">
        <f t="shared" si="2"/>
        <v>585388.33000000007</v>
      </c>
      <c r="AJ39" s="44">
        <f t="shared" si="3"/>
        <v>51466.76</v>
      </c>
      <c r="AK39" s="102">
        <f t="shared" si="4"/>
        <v>533921.57000000007</v>
      </c>
      <c r="AL39" s="103">
        <f t="shared" si="5"/>
        <v>2312990.4900000002</v>
      </c>
      <c r="AM39" s="29">
        <f t="shared" si="6"/>
        <v>1964995.53</v>
      </c>
      <c r="AN39" s="16">
        <f t="shared" si="7"/>
        <v>347994.9600000002</v>
      </c>
    </row>
    <row r="40" spans="1:40" x14ac:dyDescent="0.2">
      <c r="A40" t="s">
        <v>288</v>
      </c>
      <c r="B40" t="s">
        <v>2</v>
      </c>
      <c r="C40" s="74">
        <v>3481</v>
      </c>
      <c r="D40" s="74" t="s">
        <v>642</v>
      </c>
      <c r="E40" s="56" t="s">
        <v>1550</v>
      </c>
      <c r="F40" s="124">
        <v>800577.16</v>
      </c>
      <c r="G40" s="124">
        <v>22360</v>
      </c>
      <c r="H40" s="124">
        <v>118515.4</v>
      </c>
      <c r="I40" s="56">
        <v>2246033.41</v>
      </c>
      <c r="J40" s="56">
        <v>955108.13</v>
      </c>
      <c r="L40" s="125">
        <v>36060.25</v>
      </c>
      <c r="O40" s="125">
        <v>0</v>
      </c>
      <c r="S40" s="56">
        <v>1838307.3</v>
      </c>
      <c r="T40" s="56">
        <v>1879861.02</v>
      </c>
      <c r="W40" s="98">
        <v>1283267.6499999999</v>
      </c>
      <c r="X40" s="98">
        <v>185000</v>
      </c>
      <c r="Y40" s="98">
        <v>715.6</v>
      </c>
      <c r="Z40" s="98">
        <v>617440</v>
      </c>
      <c r="AB40" s="126">
        <v>1085644</v>
      </c>
      <c r="AE40" s="126">
        <v>481044.36</v>
      </c>
      <c r="AF40" s="126">
        <v>7933.36</v>
      </c>
      <c r="AI40" s="96">
        <f t="shared" si="2"/>
        <v>941452.56</v>
      </c>
      <c r="AJ40" s="44">
        <f t="shared" si="3"/>
        <v>36060.25</v>
      </c>
      <c r="AK40" s="102">
        <f t="shared" si="4"/>
        <v>905392.31</v>
      </c>
      <c r="AL40" s="103">
        <f t="shared" si="5"/>
        <v>2086423.25</v>
      </c>
      <c r="AM40" s="29">
        <f t="shared" si="6"/>
        <v>1574621.72</v>
      </c>
      <c r="AN40" s="16">
        <f t="shared" si="7"/>
        <v>511801.53</v>
      </c>
    </row>
    <row r="41" spans="1:40" x14ac:dyDescent="0.2">
      <c r="A41" t="s">
        <v>288</v>
      </c>
      <c r="B41" t="s">
        <v>2</v>
      </c>
      <c r="C41" s="74">
        <v>3499</v>
      </c>
      <c r="D41" s="74" t="s">
        <v>643</v>
      </c>
      <c r="E41" s="56" t="s">
        <v>1551</v>
      </c>
      <c r="F41" s="124">
        <v>891015.12</v>
      </c>
      <c r="G41" s="124">
        <v>6000</v>
      </c>
      <c r="H41" s="124">
        <v>70976.88</v>
      </c>
      <c r="I41" s="56">
        <v>798360.48</v>
      </c>
      <c r="J41" s="56">
        <v>530643</v>
      </c>
      <c r="L41" s="125">
        <v>48780</v>
      </c>
      <c r="S41" s="56">
        <v>-1604193.26</v>
      </c>
      <c r="T41" s="56">
        <v>3832429.73</v>
      </c>
      <c r="W41" s="98">
        <v>946512.72</v>
      </c>
      <c r="X41" s="98">
        <v>131120</v>
      </c>
      <c r="Y41" s="98">
        <v>1558.55</v>
      </c>
      <c r="Z41" s="98">
        <v>739360</v>
      </c>
      <c r="AB41" s="126">
        <v>1186980</v>
      </c>
      <c r="AC41" s="126">
        <v>4976</v>
      </c>
      <c r="AD41" s="126">
        <v>360</v>
      </c>
      <c r="AE41" s="126">
        <v>498500.98</v>
      </c>
      <c r="AF41" s="126">
        <v>61515.28</v>
      </c>
      <c r="AI41" s="96">
        <f t="shared" si="2"/>
        <v>967992</v>
      </c>
      <c r="AJ41" s="44">
        <f t="shared" si="3"/>
        <v>48780</v>
      </c>
      <c r="AK41" s="102">
        <f t="shared" si="4"/>
        <v>919212</v>
      </c>
      <c r="AL41" s="103">
        <f t="shared" si="5"/>
        <v>1818551.27</v>
      </c>
      <c r="AM41" s="29">
        <f t="shared" si="6"/>
        <v>1752332.26</v>
      </c>
      <c r="AN41" s="16">
        <f t="shared" si="7"/>
        <v>66219.010000000009</v>
      </c>
    </row>
    <row r="42" spans="1:40" x14ac:dyDescent="0.2">
      <c r="A42" t="s">
        <v>288</v>
      </c>
      <c r="B42" t="s">
        <v>2</v>
      </c>
      <c r="C42" s="74">
        <v>1888</v>
      </c>
      <c r="D42" s="74" t="s">
        <v>644</v>
      </c>
      <c r="E42" s="56" t="s">
        <v>1552</v>
      </c>
      <c r="F42" s="124">
        <v>376402.89</v>
      </c>
      <c r="G42" s="124">
        <v>0</v>
      </c>
      <c r="H42" s="124">
        <v>108781.86</v>
      </c>
      <c r="I42" s="56">
        <v>277209.77</v>
      </c>
      <c r="J42" s="56">
        <v>1754672.74</v>
      </c>
      <c r="L42" s="125">
        <v>19850</v>
      </c>
      <c r="S42" s="56">
        <v>525930.79</v>
      </c>
      <c r="T42" s="56">
        <v>1975418.72</v>
      </c>
      <c r="W42" s="98">
        <v>733324.06</v>
      </c>
      <c r="X42" s="98">
        <v>66600</v>
      </c>
      <c r="Y42" s="98">
        <v>495.62</v>
      </c>
      <c r="Z42" s="98">
        <v>657440</v>
      </c>
      <c r="AB42" s="126">
        <v>1007110</v>
      </c>
      <c r="AD42" s="126">
        <v>460</v>
      </c>
      <c r="AE42" s="126">
        <v>334835.28999999998</v>
      </c>
      <c r="AF42" s="126">
        <v>59706.64</v>
      </c>
      <c r="AI42" s="96">
        <f t="shared" si="2"/>
        <v>485184.75</v>
      </c>
      <c r="AJ42" s="44">
        <f t="shared" si="3"/>
        <v>19850</v>
      </c>
      <c r="AK42" s="102">
        <f t="shared" si="4"/>
        <v>465334.75</v>
      </c>
      <c r="AL42" s="103">
        <f t="shared" si="5"/>
        <v>1457859.6800000002</v>
      </c>
      <c r="AM42" s="29">
        <f t="shared" si="6"/>
        <v>1402111.93</v>
      </c>
      <c r="AN42" s="16">
        <f t="shared" si="7"/>
        <v>55747.750000000233</v>
      </c>
    </row>
    <row r="43" spans="1:40" x14ac:dyDescent="0.2">
      <c r="A43" t="s">
        <v>288</v>
      </c>
      <c r="B43" t="s">
        <v>2</v>
      </c>
      <c r="C43" s="74">
        <v>1651</v>
      </c>
      <c r="D43" s="74" t="s">
        <v>645</v>
      </c>
      <c r="E43" s="56" t="s">
        <v>1553</v>
      </c>
      <c r="F43" s="124">
        <v>333871.23</v>
      </c>
      <c r="G43" s="124">
        <v>11865.4</v>
      </c>
      <c r="H43" s="124">
        <v>103566.31</v>
      </c>
      <c r="I43" s="56">
        <v>211876.04</v>
      </c>
      <c r="J43" s="56">
        <v>198688.44</v>
      </c>
      <c r="L43" s="125">
        <v>22910.34</v>
      </c>
      <c r="S43" s="56">
        <v>-774258.12</v>
      </c>
      <c r="T43" s="56">
        <v>1580455.21</v>
      </c>
      <c r="W43" s="98">
        <v>567927.30000000005</v>
      </c>
      <c r="X43" s="98">
        <v>60000</v>
      </c>
      <c r="Y43" s="98">
        <v>443.39</v>
      </c>
      <c r="Z43" s="98">
        <v>267920</v>
      </c>
      <c r="AB43" s="126">
        <v>481280</v>
      </c>
      <c r="AE43" s="126">
        <v>265727.98</v>
      </c>
      <c r="AF43" s="126">
        <v>58586.720000000001</v>
      </c>
      <c r="AI43" s="96">
        <f t="shared" si="2"/>
        <v>449302.94</v>
      </c>
      <c r="AJ43" s="44">
        <f t="shared" si="3"/>
        <v>22910.34</v>
      </c>
      <c r="AK43" s="102">
        <f t="shared" si="4"/>
        <v>426392.6</v>
      </c>
      <c r="AL43" s="103">
        <f t="shared" si="5"/>
        <v>896290.69000000006</v>
      </c>
      <c r="AM43" s="29">
        <f t="shared" si="6"/>
        <v>805594.7</v>
      </c>
      <c r="AN43" s="16">
        <f t="shared" si="7"/>
        <v>90695.990000000107</v>
      </c>
    </row>
    <row r="44" spans="1:40" x14ac:dyDescent="0.2">
      <c r="A44" t="s">
        <v>288</v>
      </c>
      <c r="B44" t="s">
        <v>2</v>
      </c>
      <c r="C44" s="74">
        <v>3959</v>
      </c>
      <c r="D44" s="74" t="s">
        <v>646</v>
      </c>
      <c r="E44" s="56" t="s">
        <v>1554</v>
      </c>
      <c r="F44" s="124">
        <v>457041.09</v>
      </c>
      <c r="G44" s="124">
        <v>5289.55</v>
      </c>
      <c r="H44" s="124">
        <v>106368.05</v>
      </c>
      <c r="I44" s="56">
        <v>590361.84</v>
      </c>
      <c r="J44" s="56">
        <v>562261.74</v>
      </c>
      <c r="L44" s="125">
        <v>30738.73</v>
      </c>
      <c r="S44" s="56">
        <v>-849681.65</v>
      </c>
      <c r="T44" s="56">
        <v>2583577.5299999998</v>
      </c>
      <c r="W44" s="98">
        <v>771656.02</v>
      </c>
      <c r="Y44" s="98">
        <v>704.14</v>
      </c>
      <c r="Z44" s="98">
        <v>670480</v>
      </c>
      <c r="AA44" s="98">
        <v>12000</v>
      </c>
      <c r="AB44" s="126">
        <v>930374</v>
      </c>
      <c r="AD44" s="126">
        <v>5136</v>
      </c>
      <c r="AE44" s="126">
        <v>427866.66</v>
      </c>
      <c r="AF44" s="126">
        <v>82153.84</v>
      </c>
      <c r="AI44" s="96">
        <f t="shared" si="2"/>
        <v>568698.69000000006</v>
      </c>
      <c r="AJ44" s="44">
        <f t="shared" si="3"/>
        <v>30738.73</v>
      </c>
      <c r="AK44" s="102">
        <f t="shared" si="4"/>
        <v>537959.96000000008</v>
      </c>
      <c r="AL44" s="103">
        <f t="shared" si="5"/>
        <v>1454840.1600000001</v>
      </c>
      <c r="AM44" s="29">
        <f t="shared" si="6"/>
        <v>1445530.5</v>
      </c>
      <c r="AN44" s="16">
        <f t="shared" si="7"/>
        <v>9309.660000000149</v>
      </c>
    </row>
    <row r="45" spans="1:40" x14ac:dyDescent="0.2">
      <c r="A45" t="s">
        <v>288</v>
      </c>
      <c r="B45" t="s">
        <v>2</v>
      </c>
      <c r="C45" s="74">
        <v>2503</v>
      </c>
      <c r="D45" s="74" t="s">
        <v>647</v>
      </c>
      <c r="E45" s="56" t="s">
        <v>1555</v>
      </c>
      <c r="F45" s="124">
        <v>579252.93999999994</v>
      </c>
      <c r="H45" s="124">
        <v>62825.03</v>
      </c>
      <c r="I45" s="56">
        <v>370163.52</v>
      </c>
      <c r="J45" s="56">
        <v>723225.81</v>
      </c>
      <c r="S45" s="56">
        <v>-66844.53</v>
      </c>
      <c r="T45" s="56">
        <v>1850667.12</v>
      </c>
      <c r="W45" s="98">
        <v>416853.47</v>
      </c>
      <c r="Y45" s="98">
        <v>1127.82</v>
      </c>
      <c r="Z45" s="98">
        <v>702650</v>
      </c>
      <c r="AB45" s="126">
        <v>808010</v>
      </c>
      <c r="AE45" s="126">
        <v>286135.46000000002</v>
      </c>
      <c r="AF45" s="126">
        <v>54991.12</v>
      </c>
      <c r="AI45" s="96">
        <f t="shared" si="2"/>
        <v>642077.97</v>
      </c>
      <c r="AJ45" s="44">
        <f t="shared" si="3"/>
        <v>0</v>
      </c>
      <c r="AK45" s="102">
        <f t="shared" si="4"/>
        <v>642077.97</v>
      </c>
      <c r="AL45" s="103">
        <f t="shared" si="5"/>
        <v>1120631.29</v>
      </c>
      <c r="AM45" s="29">
        <f t="shared" si="6"/>
        <v>1149136.58</v>
      </c>
      <c r="AN45" s="16">
        <f t="shared" si="7"/>
        <v>-28505.290000000037</v>
      </c>
    </row>
    <row r="46" spans="1:40" x14ac:dyDescent="0.2">
      <c r="A46" t="s">
        <v>288</v>
      </c>
      <c r="B46" t="s">
        <v>2</v>
      </c>
      <c r="C46" s="74">
        <v>3619</v>
      </c>
      <c r="D46" s="74" t="s">
        <v>648</v>
      </c>
      <c r="E46" s="56" t="s">
        <v>1556</v>
      </c>
      <c r="F46" s="124">
        <v>393249.78</v>
      </c>
      <c r="G46" s="124">
        <v>39053.480000000003</v>
      </c>
      <c r="H46" s="124">
        <v>48736.07</v>
      </c>
      <c r="I46" s="56">
        <v>591355.11</v>
      </c>
      <c r="J46" s="56">
        <v>528764.54</v>
      </c>
      <c r="R46" s="56">
        <v>-1651159.52</v>
      </c>
      <c r="T46" s="56">
        <v>3139393.79</v>
      </c>
      <c r="W46" s="98">
        <v>1244555.49</v>
      </c>
      <c r="Y46" s="98">
        <v>411.15</v>
      </c>
      <c r="Z46" s="98">
        <v>707050</v>
      </c>
      <c r="AB46" s="126">
        <v>1236328</v>
      </c>
      <c r="AE46" s="126">
        <v>412377.29</v>
      </c>
      <c r="AF46" s="126">
        <v>55250.64</v>
      </c>
      <c r="AI46" s="96">
        <f t="shared" si="2"/>
        <v>481039.33</v>
      </c>
      <c r="AJ46" s="44">
        <f t="shared" si="3"/>
        <v>0</v>
      </c>
      <c r="AK46" s="102">
        <f t="shared" si="4"/>
        <v>481039.33</v>
      </c>
      <c r="AL46" s="103">
        <f t="shared" si="5"/>
        <v>1952016.64</v>
      </c>
      <c r="AM46" s="29">
        <f t="shared" si="6"/>
        <v>1703955.93</v>
      </c>
      <c r="AN46" s="16">
        <f t="shared" si="7"/>
        <v>248060.70999999996</v>
      </c>
    </row>
    <row r="47" spans="1:40" x14ac:dyDescent="0.2">
      <c r="A47" t="s">
        <v>288</v>
      </c>
      <c r="B47" t="s">
        <v>2</v>
      </c>
      <c r="C47" s="74">
        <v>2593</v>
      </c>
      <c r="D47" s="74" t="s">
        <v>649</v>
      </c>
      <c r="E47" s="56" t="s">
        <v>1557</v>
      </c>
      <c r="F47" s="124">
        <v>162390.41</v>
      </c>
      <c r="G47" s="124">
        <v>4045.9</v>
      </c>
      <c r="H47" s="124">
        <v>96201.03</v>
      </c>
      <c r="I47" s="56">
        <v>1506605.68</v>
      </c>
      <c r="J47" s="56">
        <v>1061925.28</v>
      </c>
      <c r="S47" s="56">
        <v>270496.65000000002</v>
      </c>
      <c r="T47" s="56">
        <v>2592803.14</v>
      </c>
      <c r="W47" s="98">
        <v>497748.84</v>
      </c>
      <c r="Y47" s="98">
        <v>391.83</v>
      </c>
      <c r="Z47" s="98">
        <v>202200</v>
      </c>
      <c r="AB47" s="126">
        <v>345766</v>
      </c>
      <c r="AE47" s="126">
        <v>313798.88</v>
      </c>
      <c r="AF47" s="126">
        <v>42835.28</v>
      </c>
      <c r="AI47" s="96">
        <f t="shared" si="2"/>
        <v>262637.33999999997</v>
      </c>
      <c r="AJ47" s="44">
        <f t="shared" si="3"/>
        <v>0</v>
      </c>
      <c r="AK47" s="102">
        <f t="shared" si="4"/>
        <v>262637.33999999997</v>
      </c>
      <c r="AL47" s="103">
        <f t="shared" si="5"/>
        <v>700340.67</v>
      </c>
      <c r="AM47" s="29">
        <f t="shared" si="6"/>
        <v>702400.16</v>
      </c>
      <c r="AN47" s="16">
        <f t="shared" si="7"/>
        <v>-2059.4899999999907</v>
      </c>
    </row>
    <row r="48" spans="1:40" x14ac:dyDescent="0.2">
      <c r="A48" t="s">
        <v>288</v>
      </c>
      <c r="B48" t="s">
        <v>2</v>
      </c>
      <c r="C48" s="74">
        <v>1622</v>
      </c>
      <c r="D48" s="74" t="s">
        <v>650</v>
      </c>
      <c r="E48" s="56" t="s">
        <v>1558</v>
      </c>
      <c r="F48" s="124">
        <v>489795.26</v>
      </c>
      <c r="G48" s="124">
        <v>8035.63</v>
      </c>
      <c r="H48" s="124">
        <v>71329</v>
      </c>
      <c r="I48" s="56">
        <v>300041.56</v>
      </c>
      <c r="J48" s="56">
        <v>381297.49</v>
      </c>
      <c r="L48" s="125">
        <v>17200</v>
      </c>
      <c r="S48" s="56">
        <v>-1041844.98</v>
      </c>
      <c r="T48" s="56">
        <v>2213150.63</v>
      </c>
      <c r="W48" s="98">
        <v>407122.21</v>
      </c>
      <c r="Y48" s="98">
        <v>941.45</v>
      </c>
      <c r="Z48" s="98">
        <v>706648</v>
      </c>
      <c r="AA48" s="98">
        <v>3000</v>
      </c>
      <c r="AB48" s="126">
        <v>760448</v>
      </c>
      <c r="AE48" s="126">
        <v>241661.73</v>
      </c>
      <c r="AF48" s="126">
        <v>1288.6400000000001</v>
      </c>
      <c r="AI48" s="96">
        <f t="shared" si="2"/>
        <v>569159.89</v>
      </c>
      <c r="AJ48" s="44">
        <f t="shared" si="3"/>
        <v>17200</v>
      </c>
      <c r="AK48" s="102">
        <f t="shared" si="4"/>
        <v>551959.89</v>
      </c>
      <c r="AL48" s="103">
        <f t="shared" si="5"/>
        <v>1117711.6600000001</v>
      </c>
      <c r="AM48" s="29">
        <f t="shared" si="6"/>
        <v>1003398.37</v>
      </c>
      <c r="AN48" s="16">
        <f t="shared" si="7"/>
        <v>114313.29000000015</v>
      </c>
    </row>
    <row r="49" spans="1:40" x14ac:dyDescent="0.2">
      <c r="A49" t="s">
        <v>288</v>
      </c>
      <c r="B49" t="s">
        <v>2</v>
      </c>
      <c r="C49" s="74">
        <v>2164</v>
      </c>
      <c r="D49" s="74" t="s">
        <v>651</v>
      </c>
      <c r="E49" s="56" t="s">
        <v>1559</v>
      </c>
      <c r="F49" s="124">
        <v>196170.61</v>
      </c>
      <c r="G49" s="124">
        <v>5136</v>
      </c>
      <c r="H49" s="124">
        <v>48401.36</v>
      </c>
      <c r="I49" s="56">
        <v>861499.32</v>
      </c>
      <c r="J49" s="56">
        <v>589015.15</v>
      </c>
      <c r="N49" s="125">
        <v>85000</v>
      </c>
      <c r="S49" s="56">
        <v>-451348.16</v>
      </c>
      <c r="T49" s="56">
        <v>2118686.35</v>
      </c>
      <c r="W49" s="98">
        <v>442185.15</v>
      </c>
      <c r="Y49" s="98">
        <v>197.19</v>
      </c>
      <c r="Z49" s="98">
        <v>588780</v>
      </c>
      <c r="AB49" s="126">
        <v>726906</v>
      </c>
      <c r="AE49" s="126">
        <v>263129.81</v>
      </c>
      <c r="AF49" s="126">
        <v>60935.28</v>
      </c>
      <c r="AI49" s="96">
        <f t="shared" si="2"/>
        <v>249707.96999999997</v>
      </c>
      <c r="AJ49" s="44">
        <f t="shared" si="3"/>
        <v>85000</v>
      </c>
      <c r="AK49" s="102">
        <f t="shared" si="4"/>
        <v>164707.96999999997</v>
      </c>
      <c r="AL49" s="103">
        <f t="shared" si="5"/>
        <v>1031162.3400000001</v>
      </c>
      <c r="AM49" s="29">
        <f t="shared" si="6"/>
        <v>1050971.0900000001</v>
      </c>
      <c r="AN49" s="16">
        <f t="shared" si="7"/>
        <v>-19808.75</v>
      </c>
    </row>
    <row r="50" spans="1:40" x14ac:dyDescent="0.2">
      <c r="A50" t="s">
        <v>291</v>
      </c>
      <c r="B50" t="s">
        <v>3</v>
      </c>
      <c r="C50" s="74">
        <v>5944</v>
      </c>
      <c r="D50" s="74" t="s">
        <v>652</v>
      </c>
      <c r="E50" s="56" t="s">
        <v>1560</v>
      </c>
      <c r="F50" s="124">
        <v>472505.5</v>
      </c>
      <c r="G50" s="124">
        <v>17450</v>
      </c>
      <c r="H50" s="124">
        <v>524323.74</v>
      </c>
      <c r="I50" s="56">
        <v>1008716.48</v>
      </c>
      <c r="J50" s="56">
        <v>21110.83</v>
      </c>
      <c r="Q50" s="56">
        <v>5737</v>
      </c>
      <c r="S50" s="56">
        <v>-1208706.43</v>
      </c>
      <c r="T50" s="56">
        <v>3206691.97</v>
      </c>
      <c r="W50" s="98">
        <v>1071267.67</v>
      </c>
      <c r="X50" s="98">
        <v>245000</v>
      </c>
      <c r="Y50" s="98">
        <v>1230.8800000000001</v>
      </c>
      <c r="Z50" s="98">
        <v>1426190</v>
      </c>
      <c r="AB50" s="126">
        <v>1837712</v>
      </c>
      <c r="AE50" s="126">
        <v>758301.38</v>
      </c>
      <c r="AF50" s="126">
        <v>52642.16</v>
      </c>
      <c r="AI50" s="96">
        <f t="shared" si="2"/>
        <v>1014279.24</v>
      </c>
      <c r="AJ50" s="44">
        <f t="shared" si="3"/>
        <v>0</v>
      </c>
      <c r="AK50" s="102">
        <f t="shared" si="4"/>
        <v>1014279.24</v>
      </c>
      <c r="AL50" s="103">
        <f t="shared" si="5"/>
        <v>2743688.55</v>
      </c>
      <c r="AM50" s="29">
        <f t="shared" si="6"/>
        <v>2648655.54</v>
      </c>
      <c r="AN50" s="16">
        <f t="shared" si="7"/>
        <v>95033.009999999776</v>
      </c>
    </row>
    <row r="51" spans="1:40" x14ac:dyDescent="0.2">
      <c r="A51" t="s">
        <v>291</v>
      </c>
      <c r="B51" t="s">
        <v>3</v>
      </c>
      <c r="C51" s="74">
        <v>5439</v>
      </c>
      <c r="D51" s="74" t="s">
        <v>653</v>
      </c>
      <c r="E51" s="56" t="s">
        <v>1561</v>
      </c>
      <c r="F51" s="124">
        <v>171282.74</v>
      </c>
      <c r="G51" s="124">
        <v>0</v>
      </c>
      <c r="H51" s="124">
        <v>163679.32</v>
      </c>
      <c r="I51" s="56">
        <v>56799.3</v>
      </c>
      <c r="J51" s="56">
        <v>771783.26</v>
      </c>
      <c r="O51" s="125">
        <v>0</v>
      </c>
      <c r="S51" s="56">
        <v>-1028475.75</v>
      </c>
      <c r="T51" s="56">
        <v>2598703.46</v>
      </c>
      <c r="W51" s="98">
        <v>1256104.04</v>
      </c>
      <c r="Y51" s="98">
        <v>780.95</v>
      </c>
      <c r="Z51" s="98">
        <v>1036580</v>
      </c>
      <c r="AA51" s="98">
        <v>50000</v>
      </c>
      <c r="AB51" s="126">
        <v>1755283.8</v>
      </c>
      <c r="AE51" s="126">
        <v>604838.88</v>
      </c>
      <c r="AF51" s="126">
        <v>212884.4</v>
      </c>
      <c r="AI51" s="96">
        <f t="shared" si="2"/>
        <v>334962.06</v>
      </c>
      <c r="AJ51" s="44">
        <f t="shared" si="3"/>
        <v>0</v>
      </c>
      <c r="AK51" s="102">
        <f t="shared" si="4"/>
        <v>334962.06</v>
      </c>
      <c r="AL51" s="103">
        <f t="shared" si="5"/>
        <v>2343464.9900000002</v>
      </c>
      <c r="AM51" s="29">
        <f t="shared" si="6"/>
        <v>2573007.08</v>
      </c>
      <c r="AN51" s="16">
        <f t="shared" si="7"/>
        <v>-229542.08999999985</v>
      </c>
    </row>
    <row r="52" spans="1:40" x14ac:dyDescent="0.2">
      <c r="A52" t="s">
        <v>291</v>
      </c>
      <c r="B52" t="s">
        <v>3</v>
      </c>
      <c r="C52" s="74">
        <v>3683</v>
      </c>
      <c r="D52" s="74" t="s">
        <v>654</v>
      </c>
      <c r="E52" s="56" t="s">
        <v>1562</v>
      </c>
      <c r="F52" s="124">
        <v>104235.63</v>
      </c>
      <c r="G52" s="124">
        <v>50050</v>
      </c>
      <c r="H52" s="124">
        <v>94352.87</v>
      </c>
      <c r="I52" s="56">
        <v>297428.76</v>
      </c>
      <c r="J52" s="56">
        <v>35302.06</v>
      </c>
      <c r="O52" s="125">
        <v>0</v>
      </c>
      <c r="S52" s="56">
        <v>-1629005.92</v>
      </c>
      <c r="T52" s="56">
        <v>2341456.5299999998</v>
      </c>
      <c r="W52" s="98">
        <v>890575.28</v>
      </c>
      <c r="X52" s="98">
        <v>63235</v>
      </c>
      <c r="Y52" s="98">
        <v>455.78</v>
      </c>
      <c r="Z52" s="98">
        <v>523890</v>
      </c>
      <c r="AA52" s="98">
        <v>110000</v>
      </c>
      <c r="AB52" s="126">
        <v>949761.2</v>
      </c>
      <c r="AE52" s="126">
        <v>501305.71</v>
      </c>
      <c r="AF52" s="126">
        <v>67793.440000000002</v>
      </c>
      <c r="AH52" s="126">
        <v>135535</v>
      </c>
      <c r="AI52" s="96">
        <f t="shared" si="2"/>
        <v>248638.5</v>
      </c>
      <c r="AJ52" s="44">
        <f t="shared" si="3"/>
        <v>0</v>
      </c>
      <c r="AK52" s="102">
        <f t="shared" si="4"/>
        <v>248638.5</v>
      </c>
      <c r="AL52" s="103">
        <f t="shared" si="5"/>
        <v>1588156.06</v>
      </c>
      <c r="AM52" s="29">
        <f t="shared" si="6"/>
        <v>1654395.3499999999</v>
      </c>
      <c r="AN52" s="16">
        <f t="shared" si="7"/>
        <v>-66239.289999999804</v>
      </c>
    </row>
    <row r="53" spans="1:40" x14ac:dyDescent="0.2">
      <c r="A53" t="s">
        <v>291</v>
      </c>
      <c r="B53" t="s">
        <v>3</v>
      </c>
      <c r="C53" s="74">
        <v>10514</v>
      </c>
      <c r="D53" s="74" t="s">
        <v>655</v>
      </c>
      <c r="E53" s="56" t="s">
        <v>1563</v>
      </c>
      <c r="F53" s="124">
        <v>971766.51</v>
      </c>
      <c r="G53" s="124">
        <v>0</v>
      </c>
      <c r="H53" s="124">
        <v>200411.26</v>
      </c>
      <c r="I53" s="56">
        <v>2265715.5099999998</v>
      </c>
      <c r="J53" s="56">
        <v>170644.28</v>
      </c>
      <c r="O53" s="125">
        <v>0</v>
      </c>
      <c r="Q53" s="56">
        <v>200000</v>
      </c>
      <c r="S53" s="56">
        <v>2365579.7400000002</v>
      </c>
      <c r="T53" s="56">
        <v>1574485.41</v>
      </c>
      <c r="U53" s="98">
        <v>2720.96</v>
      </c>
      <c r="W53" s="98">
        <v>1995744.17</v>
      </c>
      <c r="X53" s="98">
        <v>430000</v>
      </c>
      <c r="Z53" s="98">
        <v>1414710</v>
      </c>
      <c r="AA53" s="98">
        <v>100000</v>
      </c>
      <c r="AB53" s="126">
        <v>2498715.4</v>
      </c>
      <c r="AE53" s="126">
        <v>1598936.88</v>
      </c>
      <c r="AF53" s="126">
        <v>231705.84</v>
      </c>
      <c r="AI53" s="96">
        <f t="shared" si="2"/>
        <v>1172177.77</v>
      </c>
      <c r="AJ53" s="44">
        <f t="shared" si="3"/>
        <v>0</v>
      </c>
      <c r="AK53" s="102">
        <f t="shared" si="4"/>
        <v>1172177.77</v>
      </c>
      <c r="AL53" s="103">
        <f t="shared" si="5"/>
        <v>3943175.13</v>
      </c>
      <c r="AM53" s="29">
        <f t="shared" si="6"/>
        <v>4329358.12</v>
      </c>
      <c r="AN53" s="16">
        <f t="shared" si="7"/>
        <v>-386182.99000000022</v>
      </c>
    </row>
    <row r="54" spans="1:40" x14ac:dyDescent="0.2">
      <c r="A54" t="s">
        <v>291</v>
      </c>
      <c r="B54" t="s">
        <v>3</v>
      </c>
      <c r="C54" s="74">
        <v>1578</v>
      </c>
      <c r="D54" s="74" t="s">
        <v>656</v>
      </c>
      <c r="E54" s="56" t="s">
        <v>1564</v>
      </c>
      <c r="F54" s="124">
        <v>204000.18</v>
      </c>
      <c r="G54" s="124">
        <v>0</v>
      </c>
      <c r="H54" s="124">
        <v>92164.1</v>
      </c>
      <c r="I54" s="56">
        <v>31373.200000000001</v>
      </c>
      <c r="J54" s="56">
        <v>23563.45</v>
      </c>
      <c r="L54" s="125">
        <v>4800</v>
      </c>
      <c r="S54" s="56">
        <v>-1248238.99</v>
      </c>
      <c r="T54" s="56">
        <v>1566508.7</v>
      </c>
      <c r="W54" s="98">
        <v>630799.77</v>
      </c>
      <c r="X54" s="98">
        <v>94000</v>
      </c>
      <c r="Y54" s="98">
        <v>529.96</v>
      </c>
      <c r="Z54" s="98">
        <v>593840</v>
      </c>
      <c r="AB54" s="126">
        <v>873480</v>
      </c>
      <c r="AE54" s="126">
        <v>287590.44</v>
      </c>
      <c r="AF54" s="126">
        <v>70842.070000000007</v>
      </c>
      <c r="AI54" s="96">
        <f t="shared" si="2"/>
        <v>296164.28000000003</v>
      </c>
      <c r="AJ54" s="44">
        <f t="shared" si="3"/>
        <v>4800</v>
      </c>
      <c r="AK54" s="102">
        <f t="shared" si="4"/>
        <v>291364.28000000003</v>
      </c>
      <c r="AL54" s="103">
        <f t="shared" si="5"/>
        <v>1319169.73</v>
      </c>
      <c r="AM54" s="29">
        <f t="shared" si="6"/>
        <v>1231912.51</v>
      </c>
      <c r="AN54" s="16">
        <f t="shared" si="7"/>
        <v>87257.219999999972</v>
      </c>
    </row>
    <row r="55" spans="1:40" x14ac:dyDescent="0.2">
      <c r="A55" t="s">
        <v>291</v>
      </c>
      <c r="B55" t="s">
        <v>3</v>
      </c>
      <c r="C55" s="74">
        <v>3503</v>
      </c>
      <c r="D55" s="74" t="s">
        <v>657</v>
      </c>
      <c r="E55" s="56" t="s">
        <v>1565</v>
      </c>
      <c r="F55" s="124">
        <v>243241.87</v>
      </c>
      <c r="G55" s="124">
        <v>0</v>
      </c>
      <c r="H55" s="124">
        <v>34059.89</v>
      </c>
      <c r="I55" s="56">
        <v>12745.52</v>
      </c>
      <c r="J55" s="56">
        <v>62096.89</v>
      </c>
      <c r="S55" s="56">
        <v>-2043740.6</v>
      </c>
      <c r="T55" s="56">
        <v>2534998.48</v>
      </c>
      <c r="U55" s="98">
        <v>758.83</v>
      </c>
      <c r="W55" s="98">
        <v>787602.21</v>
      </c>
      <c r="X55" s="98">
        <v>43480</v>
      </c>
      <c r="Z55" s="98">
        <v>391360</v>
      </c>
      <c r="AB55" s="126">
        <v>718980</v>
      </c>
      <c r="AE55" s="126">
        <v>548729.54</v>
      </c>
      <c r="AF55" s="126">
        <v>28190.84</v>
      </c>
      <c r="AI55" s="96">
        <f t="shared" si="2"/>
        <v>277301.76000000001</v>
      </c>
      <c r="AJ55" s="44">
        <f t="shared" si="3"/>
        <v>0</v>
      </c>
      <c r="AK55" s="102">
        <f t="shared" si="4"/>
        <v>277301.76000000001</v>
      </c>
      <c r="AL55" s="103">
        <f t="shared" si="5"/>
        <v>1223201.04</v>
      </c>
      <c r="AM55" s="29">
        <f t="shared" si="6"/>
        <v>1295900.3800000001</v>
      </c>
      <c r="AN55" s="16">
        <f t="shared" si="7"/>
        <v>-72699.340000000084</v>
      </c>
    </row>
    <row r="56" spans="1:40" x14ac:dyDescent="0.2">
      <c r="A56" t="s">
        <v>291</v>
      </c>
      <c r="B56" t="s">
        <v>3</v>
      </c>
      <c r="C56" s="74">
        <v>5709</v>
      </c>
      <c r="D56" s="74" t="s">
        <v>658</v>
      </c>
      <c r="E56" s="56" t="s">
        <v>1566</v>
      </c>
      <c r="F56" s="124">
        <v>347682.39</v>
      </c>
      <c r="G56" s="124">
        <v>0</v>
      </c>
      <c r="H56" s="124">
        <v>73425.69</v>
      </c>
      <c r="I56" s="56">
        <v>43157.760000000002</v>
      </c>
      <c r="J56" s="56">
        <v>65047.12</v>
      </c>
      <c r="S56" s="56">
        <v>-1878037.02</v>
      </c>
      <c r="T56" s="56">
        <v>2415193.5099999998</v>
      </c>
      <c r="U56" s="98">
        <v>790.54</v>
      </c>
      <c r="W56" s="98">
        <v>883970.07</v>
      </c>
      <c r="X56" s="98">
        <v>92604</v>
      </c>
      <c r="Z56" s="98">
        <v>1445760</v>
      </c>
      <c r="AA56" s="98">
        <v>100000</v>
      </c>
      <c r="AB56" s="126">
        <v>1678780</v>
      </c>
      <c r="AE56" s="126">
        <v>513714.26</v>
      </c>
      <c r="AF56" s="126">
        <v>107882.88</v>
      </c>
      <c r="AI56" s="96">
        <f t="shared" si="2"/>
        <v>421108.08</v>
      </c>
      <c r="AJ56" s="44">
        <f t="shared" si="3"/>
        <v>0</v>
      </c>
      <c r="AK56" s="102">
        <f t="shared" si="4"/>
        <v>421108.08</v>
      </c>
      <c r="AL56" s="103">
        <f t="shared" si="5"/>
        <v>2523124.61</v>
      </c>
      <c r="AM56" s="29">
        <f t="shared" si="6"/>
        <v>2300377.1399999997</v>
      </c>
      <c r="AN56" s="16">
        <f t="shared" si="7"/>
        <v>222747.4700000002</v>
      </c>
    </row>
    <row r="57" spans="1:40" x14ac:dyDescent="0.2">
      <c r="A57" t="s">
        <v>291</v>
      </c>
      <c r="B57" t="s">
        <v>3</v>
      </c>
      <c r="C57" s="74">
        <v>2754</v>
      </c>
      <c r="D57" s="74" t="s">
        <v>659</v>
      </c>
      <c r="E57" s="56" t="s">
        <v>1567</v>
      </c>
      <c r="F57" s="124">
        <v>146445.17000000001</v>
      </c>
      <c r="G57" s="124">
        <v>0</v>
      </c>
      <c r="H57" s="124">
        <v>43882.63</v>
      </c>
      <c r="I57" s="56">
        <v>339101.6</v>
      </c>
      <c r="J57" s="56">
        <v>127790.39999999999</v>
      </c>
      <c r="S57" s="56">
        <v>-621640.99</v>
      </c>
      <c r="T57" s="56">
        <v>1430245.31</v>
      </c>
      <c r="W57" s="98">
        <v>560954.6</v>
      </c>
      <c r="X57" s="98">
        <v>51640</v>
      </c>
      <c r="Y57" s="98">
        <v>470.01</v>
      </c>
      <c r="Z57" s="98">
        <v>377200</v>
      </c>
      <c r="AB57" s="126">
        <v>582000</v>
      </c>
      <c r="AE57" s="126">
        <v>344503.79</v>
      </c>
      <c r="AF57" s="126">
        <v>90650.34</v>
      </c>
      <c r="AG57" s="126">
        <v>106840</v>
      </c>
      <c r="AI57" s="96">
        <f t="shared" si="2"/>
        <v>190327.80000000002</v>
      </c>
      <c r="AJ57" s="44">
        <f t="shared" si="3"/>
        <v>0</v>
      </c>
      <c r="AK57" s="102">
        <f t="shared" si="4"/>
        <v>190327.80000000002</v>
      </c>
      <c r="AL57" s="103">
        <f t="shared" si="5"/>
        <v>990264.61</v>
      </c>
      <c r="AM57" s="29">
        <f t="shared" si="6"/>
        <v>1123994.1299999999</v>
      </c>
      <c r="AN57" s="16">
        <f t="shared" si="7"/>
        <v>-133729.5199999999</v>
      </c>
    </row>
    <row r="58" spans="1:40" x14ac:dyDescent="0.2">
      <c r="A58" t="s">
        <v>291</v>
      </c>
      <c r="B58" t="s">
        <v>3</v>
      </c>
      <c r="C58" s="74">
        <v>5299</v>
      </c>
      <c r="D58" s="74" t="s">
        <v>660</v>
      </c>
      <c r="E58" s="56" t="s">
        <v>1568</v>
      </c>
      <c r="F58" s="124">
        <v>307704.98</v>
      </c>
      <c r="G58" s="124">
        <v>0</v>
      </c>
      <c r="H58" s="124">
        <v>51532.07</v>
      </c>
      <c r="I58" s="56">
        <v>102072.35</v>
      </c>
      <c r="J58" s="56">
        <v>1004853.48</v>
      </c>
      <c r="S58" s="56">
        <v>-1384285.96</v>
      </c>
      <c r="T58" s="56">
        <v>2897338.69</v>
      </c>
      <c r="U58" s="98">
        <v>360.99</v>
      </c>
      <c r="W58" s="98">
        <v>1094431.47</v>
      </c>
      <c r="X58" s="98">
        <v>358740</v>
      </c>
      <c r="Z58" s="98">
        <v>979520</v>
      </c>
      <c r="AA58" s="98">
        <v>50000</v>
      </c>
      <c r="AB58" s="126">
        <v>1401780</v>
      </c>
      <c r="AE58" s="126">
        <v>865986.79</v>
      </c>
      <c r="AF58" s="126">
        <v>196421.52</v>
      </c>
      <c r="AI58" s="96">
        <f t="shared" si="2"/>
        <v>359237.05</v>
      </c>
      <c r="AJ58" s="44">
        <f t="shared" si="3"/>
        <v>0</v>
      </c>
      <c r="AK58" s="102">
        <f t="shared" si="4"/>
        <v>359237.05</v>
      </c>
      <c r="AL58" s="103">
        <f t="shared" si="5"/>
        <v>2483052.46</v>
      </c>
      <c r="AM58" s="29">
        <f t="shared" si="6"/>
        <v>2464188.31</v>
      </c>
      <c r="AN58" s="16">
        <f t="shared" si="7"/>
        <v>18864.149999999907</v>
      </c>
    </row>
    <row r="59" spans="1:40" x14ac:dyDescent="0.2">
      <c r="A59" t="s">
        <v>291</v>
      </c>
      <c r="B59" t="s">
        <v>3</v>
      </c>
      <c r="C59" s="74">
        <v>3522</v>
      </c>
      <c r="D59" s="74" t="s">
        <v>661</v>
      </c>
      <c r="E59" s="56" t="s">
        <v>1569</v>
      </c>
      <c r="F59" s="124">
        <v>44605.42</v>
      </c>
      <c r="G59" s="124">
        <v>0</v>
      </c>
      <c r="H59" s="124">
        <v>71389.679999999993</v>
      </c>
      <c r="I59" s="56">
        <v>1</v>
      </c>
      <c r="J59" s="56">
        <v>49198.95</v>
      </c>
      <c r="L59" s="125">
        <v>13500</v>
      </c>
      <c r="O59" s="125">
        <v>0</v>
      </c>
      <c r="S59" s="56">
        <v>-2902808.08</v>
      </c>
      <c r="T59" s="56">
        <v>3457082.1</v>
      </c>
      <c r="W59" s="98">
        <v>892312.06</v>
      </c>
      <c r="Y59" s="98">
        <v>483.14</v>
      </c>
      <c r="Z59" s="98">
        <v>617540</v>
      </c>
      <c r="AB59" s="126">
        <v>1120419.3999999999</v>
      </c>
      <c r="AE59" s="126">
        <v>736127.61</v>
      </c>
      <c r="AF59" s="126">
        <v>13370.16</v>
      </c>
      <c r="AI59" s="96">
        <f t="shared" si="2"/>
        <v>115995.09999999999</v>
      </c>
      <c r="AJ59" s="44">
        <f t="shared" si="3"/>
        <v>13500</v>
      </c>
      <c r="AK59" s="102">
        <f t="shared" si="4"/>
        <v>102495.09999999999</v>
      </c>
      <c r="AL59" s="103">
        <f t="shared" si="5"/>
        <v>1510335.2000000002</v>
      </c>
      <c r="AM59" s="29">
        <f t="shared" si="6"/>
        <v>1869917.1699999997</v>
      </c>
      <c r="AN59" s="16">
        <f t="shared" si="7"/>
        <v>-359581.96999999951</v>
      </c>
    </row>
    <row r="60" spans="1:40" x14ac:dyDescent="0.2">
      <c r="A60" t="s">
        <v>291</v>
      </c>
      <c r="B60" t="s">
        <v>3</v>
      </c>
      <c r="C60" s="74">
        <v>3001</v>
      </c>
      <c r="D60" s="74" t="s">
        <v>662</v>
      </c>
      <c r="E60" s="56" t="s">
        <v>1570</v>
      </c>
      <c r="F60" s="124">
        <v>197747.12</v>
      </c>
      <c r="G60" s="124">
        <v>14080</v>
      </c>
      <c r="H60" s="124">
        <v>32755</v>
      </c>
      <c r="I60" s="56">
        <v>2</v>
      </c>
      <c r="J60" s="56">
        <v>8460.02</v>
      </c>
      <c r="S60" s="56">
        <v>-80470.66</v>
      </c>
      <c r="T60" s="56">
        <v>339109.18</v>
      </c>
      <c r="W60" s="98">
        <v>651898.69999999995</v>
      </c>
      <c r="Z60" s="98">
        <v>641500</v>
      </c>
      <c r="AA60" s="98">
        <v>50000</v>
      </c>
      <c r="AB60" s="126">
        <v>819340</v>
      </c>
      <c r="AE60" s="126">
        <v>493155</v>
      </c>
      <c r="AF60" s="126">
        <v>15704.08</v>
      </c>
      <c r="AI60" s="96">
        <f t="shared" si="2"/>
        <v>244582.12</v>
      </c>
      <c r="AJ60" s="44">
        <f t="shared" si="3"/>
        <v>0</v>
      </c>
      <c r="AK60" s="102">
        <f t="shared" si="4"/>
        <v>244582.12</v>
      </c>
      <c r="AL60" s="103">
        <f t="shared" si="5"/>
        <v>1343398.7</v>
      </c>
      <c r="AM60" s="29">
        <f t="shared" si="6"/>
        <v>1328199.08</v>
      </c>
      <c r="AN60" s="16">
        <f t="shared" si="7"/>
        <v>15199.619999999879</v>
      </c>
    </row>
    <row r="61" spans="1:40" x14ac:dyDescent="0.2">
      <c r="A61" t="s">
        <v>291</v>
      </c>
      <c r="B61" t="s">
        <v>3</v>
      </c>
      <c r="C61" s="74">
        <v>1241</v>
      </c>
      <c r="D61" s="74" t="s">
        <v>663</v>
      </c>
      <c r="E61" s="56" t="s">
        <v>1571</v>
      </c>
      <c r="F61" s="124">
        <v>158756.94</v>
      </c>
      <c r="G61" s="124">
        <v>0</v>
      </c>
      <c r="H61" s="124">
        <v>83289.53</v>
      </c>
      <c r="I61" s="56">
        <v>123202.07</v>
      </c>
      <c r="J61" s="56">
        <v>27389.46</v>
      </c>
      <c r="S61" s="56">
        <v>-1262442.29</v>
      </c>
      <c r="T61" s="56">
        <v>1695206.85</v>
      </c>
      <c r="W61" s="98">
        <v>449623.24</v>
      </c>
      <c r="Z61" s="98">
        <v>559070</v>
      </c>
      <c r="AA61" s="98">
        <v>50000</v>
      </c>
      <c r="AB61" s="126">
        <v>751964.08</v>
      </c>
      <c r="AE61" s="126">
        <v>289409.32</v>
      </c>
      <c r="AF61" s="126">
        <v>38794.400000000001</v>
      </c>
      <c r="AI61" s="96">
        <f t="shared" si="2"/>
        <v>242046.47</v>
      </c>
      <c r="AJ61" s="44">
        <f t="shared" si="3"/>
        <v>0</v>
      </c>
      <c r="AK61" s="102">
        <f t="shared" si="4"/>
        <v>242046.47</v>
      </c>
      <c r="AL61" s="103">
        <f t="shared" si="5"/>
        <v>1058693.24</v>
      </c>
      <c r="AM61" s="29">
        <f t="shared" si="6"/>
        <v>1080167.7999999998</v>
      </c>
      <c r="AN61" s="16">
        <f t="shared" si="7"/>
        <v>-21474.559999999823</v>
      </c>
    </row>
    <row r="62" spans="1:40" x14ac:dyDescent="0.2">
      <c r="A62" t="s">
        <v>291</v>
      </c>
      <c r="B62" t="s">
        <v>3</v>
      </c>
      <c r="C62" s="74">
        <v>3625</v>
      </c>
      <c r="D62" s="74" t="s">
        <v>664</v>
      </c>
      <c r="E62" s="56" t="s">
        <v>1572</v>
      </c>
      <c r="F62" s="124">
        <v>379896.95</v>
      </c>
      <c r="G62" s="124">
        <v>0</v>
      </c>
      <c r="H62" s="124">
        <v>91481.86</v>
      </c>
      <c r="I62" s="56">
        <v>131066.64</v>
      </c>
      <c r="J62" s="56">
        <v>89782.05</v>
      </c>
      <c r="O62" s="125">
        <v>0</v>
      </c>
      <c r="S62" s="56">
        <v>-2031305.7</v>
      </c>
      <c r="T62" s="56">
        <v>2729343.72</v>
      </c>
      <c r="W62" s="98">
        <v>1082514.1499999999</v>
      </c>
      <c r="Y62" s="98">
        <v>874.74</v>
      </c>
      <c r="Z62" s="98">
        <v>722800</v>
      </c>
      <c r="AA62" s="98">
        <v>50000</v>
      </c>
      <c r="AB62" s="126">
        <v>1137548</v>
      </c>
      <c r="AE62" s="126">
        <v>552575.37</v>
      </c>
      <c r="AF62" s="126">
        <v>113476.04</v>
      </c>
      <c r="AI62" s="96">
        <f t="shared" si="2"/>
        <v>471378.81</v>
      </c>
      <c r="AJ62" s="44">
        <f t="shared" si="3"/>
        <v>0</v>
      </c>
      <c r="AK62" s="102">
        <f t="shared" si="4"/>
        <v>471378.81</v>
      </c>
      <c r="AL62" s="103">
        <f t="shared" si="5"/>
        <v>1856188.89</v>
      </c>
      <c r="AM62" s="29">
        <f t="shared" si="6"/>
        <v>1803599.4100000001</v>
      </c>
      <c r="AN62" s="16">
        <f t="shared" si="7"/>
        <v>52589.479999999749</v>
      </c>
    </row>
    <row r="63" spans="1:40" x14ac:dyDescent="0.2">
      <c r="A63" t="s">
        <v>291</v>
      </c>
      <c r="B63" t="s">
        <v>3</v>
      </c>
      <c r="C63" s="74">
        <v>6304</v>
      </c>
      <c r="D63" s="74" t="s">
        <v>665</v>
      </c>
      <c r="E63" s="56" t="s">
        <v>1573</v>
      </c>
      <c r="F63" s="124">
        <v>481875.11</v>
      </c>
      <c r="G63" s="124">
        <v>0</v>
      </c>
      <c r="H63" s="124">
        <v>74323.31</v>
      </c>
      <c r="I63" s="56">
        <v>168562</v>
      </c>
      <c r="J63" s="56">
        <v>283180.05</v>
      </c>
      <c r="O63" s="125">
        <v>0</v>
      </c>
      <c r="S63" s="56">
        <v>-2207246.38</v>
      </c>
      <c r="T63" s="56">
        <v>3207310.61</v>
      </c>
      <c r="W63" s="98">
        <v>1340832.21</v>
      </c>
      <c r="X63" s="98">
        <v>305990</v>
      </c>
      <c r="Y63" s="98">
        <v>703.55</v>
      </c>
      <c r="Z63" s="98">
        <v>938820</v>
      </c>
      <c r="AB63" s="126">
        <v>1558726.8</v>
      </c>
      <c r="AE63" s="126">
        <v>689371.83</v>
      </c>
      <c r="AF63" s="126">
        <v>171216.89</v>
      </c>
      <c r="AI63" s="96">
        <f t="shared" si="2"/>
        <v>556198.41999999993</v>
      </c>
      <c r="AJ63" s="44">
        <f t="shared" si="3"/>
        <v>0</v>
      </c>
      <c r="AK63" s="102">
        <f t="shared" si="4"/>
        <v>556198.41999999993</v>
      </c>
      <c r="AL63" s="103">
        <f t="shared" si="5"/>
        <v>2586345.7599999998</v>
      </c>
      <c r="AM63" s="29">
        <f t="shared" si="6"/>
        <v>2419315.52</v>
      </c>
      <c r="AN63" s="16">
        <f t="shared" si="7"/>
        <v>167030.23999999976</v>
      </c>
    </row>
    <row r="64" spans="1:40" x14ac:dyDescent="0.2">
      <c r="A64" t="s">
        <v>291</v>
      </c>
      <c r="B64" t="s">
        <v>3</v>
      </c>
      <c r="C64" s="74">
        <v>4738</v>
      </c>
      <c r="D64" s="74" t="s">
        <v>666</v>
      </c>
      <c r="E64" s="56" t="s">
        <v>1574</v>
      </c>
      <c r="F64" s="124">
        <v>319743.3</v>
      </c>
      <c r="G64" s="124">
        <v>16900</v>
      </c>
      <c r="H64" s="124">
        <v>99859.42</v>
      </c>
      <c r="I64" s="56">
        <v>145415.44</v>
      </c>
      <c r="J64" s="56">
        <v>81117.25</v>
      </c>
      <c r="L64" s="125">
        <v>69600</v>
      </c>
      <c r="S64" s="56">
        <v>-2060180.96</v>
      </c>
      <c r="T64" s="56">
        <v>2601971.02</v>
      </c>
      <c r="W64" s="98">
        <v>1072203.95</v>
      </c>
      <c r="X64" s="98">
        <v>139850</v>
      </c>
      <c r="Y64" s="98">
        <v>653.41</v>
      </c>
      <c r="Z64" s="98">
        <v>1042130</v>
      </c>
      <c r="AA64" s="98">
        <v>80000</v>
      </c>
      <c r="AB64" s="126">
        <v>1485330</v>
      </c>
      <c r="AE64" s="126">
        <v>632149.77</v>
      </c>
      <c r="AF64" s="126">
        <v>64972.24</v>
      </c>
      <c r="AI64" s="96">
        <f t="shared" si="2"/>
        <v>436502.72</v>
      </c>
      <c r="AJ64" s="44">
        <f t="shared" si="3"/>
        <v>69600</v>
      </c>
      <c r="AK64" s="102">
        <f t="shared" si="4"/>
        <v>366902.72</v>
      </c>
      <c r="AL64" s="103">
        <f t="shared" si="5"/>
        <v>2334837.36</v>
      </c>
      <c r="AM64" s="29">
        <f t="shared" si="6"/>
        <v>2182452.0100000002</v>
      </c>
      <c r="AN64" s="16">
        <f t="shared" si="7"/>
        <v>152385.34999999963</v>
      </c>
    </row>
    <row r="65" spans="1:40" x14ac:dyDescent="0.2">
      <c r="A65" t="s">
        <v>291</v>
      </c>
      <c r="B65" t="s">
        <v>3</v>
      </c>
      <c r="C65" s="74">
        <v>3535</v>
      </c>
      <c r="D65" s="74" t="s">
        <v>667</v>
      </c>
      <c r="E65" s="56" t="s">
        <v>1575</v>
      </c>
      <c r="F65" s="124">
        <v>157121.45000000001</v>
      </c>
      <c r="G65" s="124">
        <v>16800</v>
      </c>
      <c r="H65" s="124">
        <v>124624.56</v>
      </c>
      <c r="I65" s="56">
        <v>771527.16</v>
      </c>
      <c r="J65" s="56">
        <v>43869.15</v>
      </c>
      <c r="O65" s="125">
        <v>0</v>
      </c>
      <c r="S65" s="56">
        <v>-1874237.09</v>
      </c>
      <c r="T65" s="56">
        <v>3048211.32</v>
      </c>
      <c r="W65" s="98">
        <v>878609.18</v>
      </c>
      <c r="X65" s="98">
        <v>60000</v>
      </c>
      <c r="Y65" s="98">
        <v>529.39</v>
      </c>
      <c r="Z65" s="98">
        <v>760720</v>
      </c>
      <c r="AB65" s="126">
        <v>1220514</v>
      </c>
      <c r="AE65" s="126">
        <v>350191.03</v>
      </c>
      <c r="AF65" s="126">
        <v>106913.45</v>
      </c>
      <c r="AI65" s="96">
        <f t="shared" si="2"/>
        <v>298546.01</v>
      </c>
      <c r="AJ65" s="44">
        <f t="shared" si="3"/>
        <v>0</v>
      </c>
      <c r="AK65" s="102">
        <f t="shared" si="4"/>
        <v>298546.01</v>
      </c>
      <c r="AL65" s="103">
        <f t="shared" si="5"/>
        <v>1699858.57</v>
      </c>
      <c r="AM65" s="29">
        <f t="shared" si="6"/>
        <v>1677618.48</v>
      </c>
      <c r="AN65" s="16">
        <f t="shared" si="7"/>
        <v>22240.090000000084</v>
      </c>
    </row>
    <row r="66" spans="1:40" x14ac:dyDescent="0.2">
      <c r="A66" t="s">
        <v>291</v>
      </c>
      <c r="B66" t="s">
        <v>3</v>
      </c>
      <c r="C66" s="74">
        <v>3889</v>
      </c>
      <c r="D66" s="74" t="s">
        <v>668</v>
      </c>
      <c r="E66" s="56" t="s">
        <v>1596</v>
      </c>
      <c r="F66" s="124">
        <v>216233.98</v>
      </c>
      <c r="G66" s="124">
        <v>0</v>
      </c>
      <c r="H66" s="124">
        <v>47740.07</v>
      </c>
      <c r="I66" s="56">
        <v>660232.23</v>
      </c>
      <c r="J66" s="56">
        <v>78872.039999999994</v>
      </c>
      <c r="S66" s="56">
        <v>11824.18</v>
      </c>
      <c r="T66" s="56">
        <v>1312112.72</v>
      </c>
      <c r="W66" s="98">
        <v>569842.72</v>
      </c>
      <c r="X66" s="98">
        <v>70000</v>
      </c>
      <c r="Y66" s="98">
        <v>839.77</v>
      </c>
      <c r="Z66" s="98">
        <v>1170418</v>
      </c>
      <c r="AB66" s="126">
        <v>1447538</v>
      </c>
      <c r="AE66" s="126">
        <v>522294.59</v>
      </c>
      <c r="AF66" s="126">
        <v>124958.48</v>
      </c>
      <c r="AI66" s="96">
        <f t="shared" si="2"/>
        <v>263974.05</v>
      </c>
      <c r="AJ66" s="44">
        <f t="shared" si="3"/>
        <v>0</v>
      </c>
      <c r="AK66" s="102">
        <f t="shared" si="4"/>
        <v>263974.05</v>
      </c>
      <c r="AL66" s="103">
        <f t="shared" si="5"/>
        <v>1811100.49</v>
      </c>
      <c r="AM66" s="29">
        <f t="shared" si="6"/>
        <v>2094791.07</v>
      </c>
      <c r="AN66" s="16">
        <f t="shared" si="7"/>
        <v>-283690.58000000007</v>
      </c>
    </row>
    <row r="67" spans="1:40" x14ac:dyDescent="0.2">
      <c r="A67" t="s">
        <v>294</v>
      </c>
      <c r="B67" t="s">
        <v>4</v>
      </c>
      <c r="C67" s="74">
        <v>3322</v>
      </c>
      <c r="D67" s="74" t="s">
        <v>669</v>
      </c>
      <c r="E67" s="56" t="s">
        <v>1576</v>
      </c>
      <c r="F67" s="124">
        <v>748577.11</v>
      </c>
      <c r="G67" s="124">
        <v>19076</v>
      </c>
      <c r="H67" s="124">
        <v>86885.41</v>
      </c>
      <c r="I67" s="56">
        <v>907229.75</v>
      </c>
      <c r="J67" s="56">
        <v>262587.56</v>
      </c>
      <c r="S67" s="56">
        <v>1044339.9</v>
      </c>
      <c r="T67" s="56">
        <v>997975.02</v>
      </c>
      <c r="W67" s="98">
        <v>609412.72</v>
      </c>
      <c r="X67" s="98">
        <v>59880</v>
      </c>
      <c r="Y67" s="98">
        <v>1501.18</v>
      </c>
      <c r="Z67" s="98">
        <v>960750</v>
      </c>
      <c r="AB67" s="126">
        <v>1157710</v>
      </c>
      <c r="AC67" s="126">
        <v>21120</v>
      </c>
      <c r="AD67" s="126">
        <v>6660</v>
      </c>
      <c r="AE67" s="126">
        <v>344242.51</v>
      </c>
      <c r="AF67" s="126">
        <v>100958.48</v>
      </c>
      <c r="AI67" s="96">
        <f t="shared" si="2"/>
        <v>854538.52</v>
      </c>
      <c r="AJ67" s="44">
        <f t="shared" si="3"/>
        <v>0</v>
      </c>
      <c r="AK67" s="102">
        <f t="shared" si="4"/>
        <v>854538.52</v>
      </c>
      <c r="AL67" s="103">
        <f t="shared" si="5"/>
        <v>1631543.9</v>
      </c>
      <c r="AM67" s="29">
        <f t="shared" si="6"/>
        <v>1630690.99</v>
      </c>
      <c r="AN67" s="16">
        <f t="shared" si="7"/>
        <v>852.90999999991618</v>
      </c>
    </row>
    <row r="68" spans="1:40" x14ac:dyDescent="0.2">
      <c r="A68" t="s">
        <v>294</v>
      </c>
      <c r="B68" t="s">
        <v>4</v>
      </c>
      <c r="C68" s="74">
        <v>3383</v>
      </c>
      <c r="D68" s="74" t="s">
        <v>670</v>
      </c>
      <c r="E68" s="56" t="s">
        <v>1577</v>
      </c>
      <c r="F68" s="124">
        <v>257080.55</v>
      </c>
      <c r="G68" s="124">
        <v>0</v>
      </c>
      <c r="H68" s="124">
        <v>186575.9</v>
      </c>
      <c r="I68" s="56">
        <v>737050</v>
      </c>
      <c r="J68" s="56">
        <v>193073.42</v>
      </c>
      <c r="N68" s="125">
        <v>67440</v>
      </c>
      <c r="O68" s="125">
        <v>0</v>
      </c>
      <c r="S68" s="56">
        <v>-2763222.72</v>
      </c>
      <c r="T68" s="56">
        <v>4031791.24</v>
      </c>
      <c r="W68" s="98">
        <v>768733.52</v>
      </c>
      <c r="Y68" s="98">
        <v>549.78</v>
      </c>
      <c r="Z68" s="98">
        <v>887180</v>
      </c>
      <c r="AB68" s="126">
        <v>1120220</v>
      </c>
      <c r="AC68" s="126">
        <v>27952</v>
      </c>
      <c r="AE68" s="126">
        <v>320230.19</v>
      </c>
      <c r="AF68" s="126">
        <v>80449.440000000002</v>
      </c>
      <c r="AH68" s="126">
        <v>58184.32</v>
      </c>
      <c r="AI68" s="96">
        <f t="shared" si="2"/>
        <v>443656.44999999995</v>
      </c>
      <c r="AJ68" s="44">
        <f t="shared" si="3"/>
        <v>67440</v>
      </c>
      <c r="AK68" s="102">
        <f t="shared" si="4"/>
        <v>376216.44999999995</v>
      </c>
      <c r="AL68" s="103">
        <f t="shared" si="5"/>
        <v>1656463.3</v>
      </c>
      <c r="AM68" s="29">
        <f t="shared" si="6"/>
        <v>1607035.95</v>
      </c>
      <c r="AN68" s="16">
        <f t="shared" si="7"/>
        <v>49427.350000000093</v>
      </c>
    </row>
    <row r="69" spans="1:40" x14ac:dyDescent="0.2">
      <c r="A69" t="s">
        <v>294</v>
      </c>
      <c r="B69" t="s">
        <v>4</v>
      </c>
      <c r="C69" s="74">
        <v>9605</v>
      </c>
      <c r="D69" s="74" t="s">
        <v>671</v>
      </c>
      <c r="E69" s="56" t="s">
        <v>1578</v>
      </c>
      <c r="F69" s="124">
        <v>697377.94</v>
      </c>
      <c r="G69" s="124">
        <v>0</v>
      </c>
      <c r="H69" s="124">
        <v>22856.81</v>
      </c>
      <c r="I69" s="56">
        <v>281175.14</v>
      </c>
      <c r="J69" s="56">
        <v>483089.74</v>
      </c>
      <c r="N69" s="125">
        <v>60000</v>
      </c>
      <c r="S69" s="56">
        <v>1306537.43</v>
      </c>
      <c r="T69" s="56">
        <v>73641.19</v>
      </c>
      <c r="W69" s="98">
        <v>1543370.81</v>
      </c>
      <c r="X69" s="98">
        <v>236780</v>
      </c>
      <c r="Y69" s="98">
        <v>1573.09</v>
      </c>
      <c r="Z69" s="98">
        <v>2040060</v>
      </c>
      <c r="AA69" s="98">
        <v>129197</v>
      </c>
      <c r="AB69" s="126">
        <v>2661340</v>
      </c>
      <c r="AC69" s="126">
        <v>4000</v>
      </c>
      <c r="AD69" s="126">
        <v>17656</v>
      </c>
      <c r="AE69" s="126">
        <v>1085938.69</v>
      </c>
      <c r="AF69" s="126">
        <v>92267.199999999997</v>
      </c>
      <c r="AI69" s="96">
        <f t="shared" ref="AI69:AI86" si="8">SUM(F69:H69)</f>
        <v>720234.75</v>
      </c>
      <c r="AJ69" s="44">
        <f t="shared" ref="AJ69:AJ86" si="9">SUM(K69:P69)</f>
        <v>60000</v>
      </c>
      <c r="AK69" s="102">
        <f t="shared" ref="AK69:AK86" si="10">AI69-AJ69</f>
        <v>660234.75</v>
      </c>
      <c r="AL69" s="103">
        <f t="shared" ref="AL69:AL86" si="11">SUM(U69:AA69)</f>
        <v>3950980.9000000004</v>
      </c>
      <c r="AM69" s="29">
        <f t="shared" ref="AM69:AM86" si="12">SUM(AB69:AH69)</f>
        <v>3861201.89</v>
      </c>
      <c r="AN69" s="16">
        <f t="shared" ref="AN69:AN86" si="13">AL69-AM69</f>
        <v>89779.010000000242</v>
      </c>
    </row>
    <row r="70" spans="1:40" x14ac:dyDescent="0.2">
      <c r="A70" t="s">
        <v>294</v>
      </c>
      <c r="B70" t="s">
        <v>4</v>
      </c>
      <c r="C70" s="74">
        <v>2921</v>
      </c>
      <c r="D70" s="74" t="s">
        <v>672</v>
      </c>
      <c r="E70" s="56" t="s">
        <v>1579</v>
      </c>
      <c r="F70" s="124">
        <v>189743.94</v>
      </c>
      <c r="G70" s="124">
        <v>17436</v>
      </c>
      <c r="H70" s="124">
        <v>166005.64000000001</v>
      </c>
      <c r="I70" s="56">
        <v>-415463.4</v>
      </c>
      <c r="J70" s="56">
        <v>-209731.4</v>
      </c>
      <c r="R70" s="56">
        <v>-334520.65000000002</v>
      </c>
      <c r="T70" s="56">
        <v>607615.71</v>
      </c>
      <c r="W70" s="98">
        <v>578681.03</v>
      </c>
      <c r="Y70" s="98">
        <v>581.12</v>
      </c>
      <c r="Z70" s="98">
        <v>740160</v>
      </c>
      <c r="AB70" s="126">
        <v>868729</v>
      </c>
      <c r="AE70" s="126">
        <v>294097.63</v>
      </c>
      <c r="AF70" s="126">
        <v>625204.80000000005</v>
      </c>
      <c r="AI70" s="96">
        <f t="shared" si="8"/>
        <v>373185.58</v>
      </c>
      <c r="AJ70" s="44">
        <f t="shared" si="9"/>
        <v>0</v>
      </c>
      <c r="AK70" s="102">
        <f t="shared" si="10"/>
        <v>373185.58</v>
      </c>
      <c r="AL70" s="103">
        <f t="shared" si="11"/>
        <v>1319422.1499999999</v>
      </c>
      <c r="AM70" s="29">
        <f t="shared" si="12"/>
        <v>1788031.43</v>
      </c>
      <c r="AN70" s="16">
        <f t="shared" si="13"/>
        <v>-468609.28000000003</v>
      </c>
    </row>
    <row r="71" spans="1:40" x14ac:dyDescent="0.2">
      <c r="A71" t="s">
        <v>294</v>
      </c>
      <c r="B71" t="s">
        <v>4</v>
      </c>
      <c r="C71" s="74">
        <v>3783</v>
      </c>
      <c r="D71" s="74" t="s">
        <v>673</v>
      </c>
      <c r="E71" s="56" t="s">
        <v>1580</v>
      </c>
      <c r="F71" s="124">
        <v>451862.85</v>
      </c>
      <c r="G71" s="124">
        <v>0</v>
      </c>
      <c r="H71" s="124">
        <v>47684.49</v>
      </c>
      <c r="I71" s="56">
        <v>749720.59</v>
      </c>
      <c r="J71" s="56">
        <v>4576.46</v>
      </c>
      <c r="O71" s="125">
        <v>867708.69</v>
      </c>
      <c r="R71" s="56">
        <v>-612095.72</v>
      </c>
      <c r="S71" s="56">
        <v>-1425755.6</v>
      </c>
      <c r="T71" s="56">
        <v>3812852.35</v>
      </c>
      <c r="W71" s="98">
        <v>174334.36</v>
      </c>
      <c r="Z71" s="98">
        <v>232312</v>
      </c>
      <c r="AB71" s="126">
        <v>685404</v>
      </c>
      <c r="AE71" s="126">
        <v>414960.73</v>
      </c>
      <c r="AF71" s="126">
        <v>580380.96</v>
      </c>
      <c r="AI71" s="96">
        <f t="shared" si="8"/>
        <v>499547.33999999997</v>
      </c>
      <c r="AJ71" s="44">
        <f t="shared" si="9"/>
        <v>867708.69</v>
      </c>
      <c r="AK71" s="102">
        <f t="shared" si="10"/>
        <v>-368161.35</v>
      </c>
      <c r="AL71" s="103">
        <f t="shared" si="11"/>
        <v>406646.36</v>
      </c>
      <c r="AM71" s="29">
        <f t="shared" si="12"/>
        <v>1680745.69</v>
      </c>
      <c r="AN71" s="16">
        <f t="shared" si="13"/>
        <v>-1274099.33</v>
      </c>
    </row>
    <row r="72" spans="1:40" x14ac:dyDescent="0.2">
      <c r="A72" t="s">
        <v>294</v>
      </c>
      <c r="B72" t="s">
        <v>4</v>
      </c>
      <c r="C72" s="74">
        <v>3268</v>
      </c>
      <c r="D72" s="74" t="s">
        <v>674</v>
      </c>
      <c r="E72" s="56" t="s">
        <v>1581</v>
      </c>
      <c r="F72" s="124">
        <v>172070.69</v>
      </c>
      <c r="G72" s="124">
        <v>3736.26</v>
      </c>
      <c r="H72" s="124">
        <v>42597.22</v>
      </c>
      <c r="I72" s="56">
        <v>610205.51</v>
      </c>
      <c r="J72" s="56">
        <v>177109.13</v>
      </c>
      <c r="S72" s="56">
        <v>-833367.35</v>
      </c>
      <c r="T72" s="56">
        <v>1909993.72</v>
      </c>
      <c r="W72" s="98">
        <v>1117255.44</v>
      </c>
      <c r="Y72" s="98">
        <v>304.60000000000002</v>
      </c>
      <c r="Z72" s="98">
        <v>867420</v>
      </c>
      <c r="AB72" s="126">
        <v>1239842</v>
      </c>
      <c r="AD72" s="126">
        <v>4240</v>
      </c>
      <c r="AE72" s="126">
        <v>496310.46</v>
      </c>
      <c r="AF72" s="126">
        <v>143131.14000000001</v>
      </c>
      <c r="AI72" s="96">
        <f t="shared" si="8"/>
        <v>218404.17</v>
      </c>
      <c r="AJ72" s="44">
        <f t="shared" si="9"/>
        <v>0</v>
      </c>
      <c r="AK72" s="102">
        <f t="shared" si="10"/>
        <v>218404.17</v>
      </c>
      <c r="AL72" s="103">
        <f t="shared" si="11"/>
        <v>1984980.04</v>
      </c>
      <c r="AM72" s="29">
        <f t="shared" si="12"/>
        <v>1883523.6</v>
      </c>
      <c r="AN72" s="16">
        <f t="shared" si="13"/>
        <v>101456.43999999994</v>
      </c>
    </row>
    <row r="73" spans="1:40" x14ac:dyDescent="0.2">
      <c r="A73" t="s">
        <v>294</v>
      </c>
      <c r="B73" t="s">
        <v>4</v>
      </c>
      <c r="C73" s="74">
        <v>3398</v>
      </c>
      <c r="D73" s="74" t="s">
        <v>675</v>
      </c>
      <c r="E73" s="56" t="s">
        <v>1582</v>
      </c>
      <c r="F73" s="124">
        <v>63181.31</v>
      </c>
      <c r="G73" s="124">
        <v>0</v>
      </c>
      <c r="H73" s="124">
        <v>291238.39</v>
      </c>
      <c r="I73" s="56">
        <v>324360.39</v>
      </c>
      <c r="J73" s="56">
        <v>-2136.37</v>
      </c>
      <c r="S73" s="56">
        <v>-712086.83</v>
      </c>
      <c r="T73" s="56">
        <v>1439320.15</v>
      </c>
      <c r="W73" s="98">
        <v>858553.8</v>
      </c>
      <c r="Y73" s="98">
        <v>255.21</v>
      </c>
      <c r="Z73" s="98">
        <v>549696</v>
      </c>
      <c r="AB73" s="126">
        <v>965046</v>
      </c>
      <c r="AC73" s="126">
        <v>4430</v>
      </c>
      <c r="AE73" s="126">
        <v>318317.81</v>
      </c>
      <c r="AF73" s="126">
        <v>156930.79999999999</v>
      </c>
      <c r="AI73" s="96">
        <f t="shared" si="8"/>
        <v>354419.7</v>
      </c>
      <c r="AJ73" s="44">
        <f t="shared" si="9"/>
        <v>0</v>
      </c>
      <c r="AK73" s="102">
        <f t="shared" si="10"/>
        <v>354419.7</v>
      </c>
      <c r="AL73" s="103">
        <f t="shared" si="11"/>
        <v>1408505.01</v>
      </c>
      <c r="AM73" s="29">
        <f t="shared" si="12"/>
        <v>1444724.61</v>
      </c>
      <c r="AN73" s="16">
        <f t="shared" si="13"/>
        <v>-36219.600000000093</v>
      </c>
    </row>
    <row r="74" spans="1:40" x14ac:dyDescent="0.2">
      <c r="A74" t="s">
        <v>294</v>
      </c>
      <c r="B74" t="s">
        <v>4</v>
      </c>
      <c r="C74" s="74">
        <v>4777</v>
      </c>
      <c r="D74" s="74" t="s">
        <v>676</v>
      </c>
      <c r="E74" s="56" t="s">
        <v>1583</v>
      </c>
      <c r="F74" s="124">
        <v>256470.37</v>
      </c>
      <c r="G74" s="124">
        <v>34176</v>
      </c>
      <c r="H74" s="124">
        <v>183237.44</v>
      </c>
      <c r="I74" s="56">
        <v>1028334.11</v>
      </c>
      <c r="J74" s="56">
        <v>24357.360000000001</v>
      </c>
      <c r="S74" s="56">
        <v>-3193460.62</v>
      </c>
      <c r="T74" s="56">
        <v>4868817.07</v>
      </c>
      <c r="W74" s="98">
        <v>1111936.52</v>
      </c>
      <c r="Y74" s="98">
        <v>868.33</v>
      </c>
      <c r="Z74" s="98">
        <v>691040</v>
      </c>
      <c r="AB74" s="126">
        <v>1136610</v>
      </c>
      <c r="AC74" s="126">
        <v>864</v>
      </c>
      <c r="AE74" s="126">
        <v>453946.98</v>
      </c>
      <c r="AF74" s="126">
        <v>275129.03999999998</v>
      </c>
      <c r="AI74" s="96">
        <f t="shared" si="8"/>
        <v>473883.81</v>
      </c>
      <c r="AJ74" s="44">
        <f t="shared" si="9"/>
        <v>0</v>
      </c>
      <c r="AK74" s="102">
        <f t="shared" si="10"/>
        <v>473883.81</v>
      </c>
      <c r="AL74" s="103">
        <f t="shared" si="11"/>
        <v>1803844.85</v>
      </c>
      <c r="AM74" s="29">
        <f t="shared" si="12"/>
        <v>1866550.02</v>
      </c>
      <c r="AN74" s="16">
        <f t="shared" si="13"/>
        <v>-62705.169999999925</v>
      </c>
    </row>
    <row r="75" spans="1:40" x14ac:dyDescent="0.2">
      <c r="A75" t="s">
        <v>294</v>
      </c>
      <c r="B75" t="s">
        <v>4</v>
      </c>
      <c r="C75" s="74">
        <v>2834</v>
      </c>
      <c r="D75" s="74" t="s">
        <v>677</v>
      </c>
      <c r="E75" s="56" t="s">
        <v>1584</v>
      </c>
      <c r="F75" s="124">
        <v>109230.3</v>
      </c>
      <c r="G75" s="124">
        <v>0</v>
      </c>
      <c r="H75" s="124">
        <v>1802.91</v>
      </c>
      <c r="I75" s="56">
        <v>383971.66</v>
      </c>
      <c r="J75" s="56">
        <v>154116.62</v>
      </c>
      <c r="L75" s="125">
        <v>54800</v>
      </c>
      <c r="S75" s="56">
        <v>540941.6</v>
      </c>
      <c r="T75" s="56">
        <v>310741.76000000001</v>
      </c>
      <c r="U75" s="98">
        <v>292.02999999999997</v>
      </c>
      <c r="W75" s="98">
        <v>556340.15</v>
      </c>
      <c r="Z75" s="98">
        <v>387360</v>
      </c>
      <c r="AA75" s="98">
        <v>100000</v>
      </c>
      <c r="AB75" s="126">
        <v>482717</v>
      </c>
      <c r="AD75" s="126">
        <v>2000</v>
      </c>
      <c r="AE75" s="126">
        <v>512285.85</v>
      </c>
      <c r="AF75" s="126">
        <v>193199.2</v>
      </c>
      <c r="AI75" s="96">
        <f t="shared" si="8"/>
        <v>111033.21</v>
      </c>
      <c r="AJ75" s="44">
        <f t="shared" si="9"/>
        <v>54800</v>
      </c>
      <c r="AK75" s="102">
        <f t="shared" si="10"/>
        <v>56233.210000000006</v>
      </c>
      <c r="AL75" s="103">
        <f t="shared" si="11"/>
        <v>1043992.18</v>
      </c>
      <c r="AM75" s="29">
        <f t="shared" si="12"/>
        <v>1190202.05</v>
      </c>
      <c r="AN75" s="16">
        <f t="shared" si="13"/>
        <v>-146209.87</v>
      </c>
    </row>
    <row r="76" spans="1:40" x14ac:dyDescent="0.2">
      <c r="A76" t="s">
        <v>294</v>
      </c>
      <c r="B76" t="s">
        <v>4</v>
      </c>
      <c r="C76" s="74">
        <v>2338</v>
      </c>
      <c r="D76" s="74" t="s">
        <v>678</v>
      </c>
      <c r="E76" s="56" t="s">
        <v>1585</v>
      </c>
      <c r="F76" s="124">
        <v>147859.13</v>
      </c>
      <c r="G76" s="124">
        <v>12000</v>
      </c>
      <c r="H76" s="124">
        <v>81355.509999999995</v>
      </c>
      <c r="I76" s="56">
        <v>282524.87</v>
      </c>
      <c r="J76" s="56">
        <v>74910.399999999994</v>
      </c>
      <c r="P76" s="125">
        <v>320</v>
      </c>
      <c r="S76" s="56">
        <v>-2554695.29</v>
      </c>
      <c r="T76" s="56">
        <v>3225580.14</v>
      </c>
      <c r="W76" s="98">
        <v>742959.5</v>
      </c>
      <c r="Y76" s="98">
        <v>277.58999999999997</v>
      </c>
      <c r="Z76" s="98">
        <v>624100</v>
      </c>
      <c r="AB76" s="126">
        <v>921375</v>
      </c>
      <c r="AE76" s="126">
        <v>238072.19</v>
      </c>
      <c r="AF76" s="126">
        <v>175497.84</v>
      </c>
      <c r="AI76" s="96">
        <f t="shared" si="8"/>
        <v>241214.64</v>
      </c>
      <c r="AJ76" s="44">
        <f t="shared" si="9"/>
        <v>320</v>
      </c>
      <c r="AK76" s="102">
        <f t="shared" si="10"/>
        <v>240894.64</v>
      </c>
      <c r="AL76" s="103">
        <f t="shared" si="11"/>
        <v>1367337.0899999999</v>
      </c>
      <c r="AM76" s="29">
        <f t="shared" si="12"/>
        <v>1334945.03</v>
      </c>
      <c r="AN76" s="16">
        <f t="shared" si="13"/>
        <v>32392.059999999823</v>
      </c>
    </row>
    <row r="77" spans="1:40" x14ac:dyDescent="0.2">
      <c r="A77" t="s">
        <v>294</v>
      </c>
      <c r="B77" t="s">
        <v>4</v>
      </c>
      <c r="C77" s="74">
        <v>4468</v>
      </c>
      <c r="D77" s="74" t="s">
        <v>679</v>
      </c>
      <c r="E77" s="56" t="s">
        <v>1586</v>
      </c>
      <c r="F77" s="124">
        <v>405630.44</v>
      </c>
      <c r="G77" s="124">
        <v>0</v>
      </c>
      <c r="H77" s="124">
        <v>338812.38</v>
      </c>
      <c r="I77" s="56">
        <v>529826.65</v>
      </c>
      <c r="J77" s="56">
        <v>272745.63</v>
      </c>
      <c r="S77" s="56">
        <v>-860635.03</v>
      </c>
      <c r="T77" s="56">
        <v>2484321.89</v>
      </c>
      <c r="W77" s="98">
        <v>1242771.82</v>
      </c>
      <c r="Y77" s="98">
        <v>1104.53</v>
      </c>
      <c r="Z77" s="98">
        <v>462770</v>
      </c>
      <c r="AB77" s="126">
        <v>1063002</v>
      </c>
      <c r="AE77" s="126">
        <v>582976.27</v>
      </c>
      <c r="AF77" s="126">
        <v>122739.84</v>
      </c>
      <c r="AI77" s="96">
        <f t="shared" si="8"/>
        <v>744442.82000000007</v>
      </c>
      <c r="AJ77" s="44">
        <f t="shared" si="9"/>
        <v>0</v>
      </c>
      <c r="AK77" s="102">
        <f t="shared" si="10"/>
        <v>744442.82000000007</v>
      </c>
      <c r="AL77" s="103">
        <f t="shared" si="11"/>
        <v>1706646.35</v>
      </c>
      <c r="AM77" s="29">
        <f t="shared" si="12"/>
        <v>1768718.11</v>
      </c>
      <c r="AN77" s="16">
        <f t="shared" si="13"/>
        <v>-62071.760000000009</v>
      </c>
    </row>
    <row r="78" spans="1:40" x14ac:dyDescent="0.2">
      <c r="A78" t="s">
        <v>294</v>
      </c>
      <c r="B78" t="s">
        <v>4</v>
      </c>
      <c r="C78" s="74">
        <v>1481</v>
      </c>
      <c r="D78" s="74" t="s">
        <v>680</v>
      </c>
      <c r="E78" s="56" t="s">
        <v>1594</v>
      </c>
      <c r="F78" s="124">
        <v>193752.46</v>
      </c>
      <c r="G78" s="124">
        <v>10280</v>
      </c>
      <c r="H78" s="124">
        <v>68828.67</v>
      </c>
      <c r="I78" s="56">
        <v>347114.6</v>
      </c>
      <c r="J78" s="56">
        <v>37076.71</v>
      </c>
      <c r="R78" s="56">
        <v>-855969.29</v>
      </c>
      <c r="T78" s="56">
        <v>1412549.96</v>
      </c>
      <c r="W78" s="98">
        <v>646235.59</v>
      </c>
      <c r="Y78" s="98">
        <v>198.22</v>
      </c>
      <c r="Z78" s="98">
        <v>577120</v>
      </c>
      <c r="AB78" s="126">
        <v>737400</v>
      </c>
      <c r="AE78" s="126">
        <v>178688.04</v>
      </c>
      <c r="AF78" s="126">
        <v>138346</v>
      </c>
      <c r="AI78" s="96">
        <f t="shared" si="8"/>
        <v>272861.13</v>
      </c>
      <c r="AJ78" s="44">
        <f t="shared" si="9"/>
        <v>0</v>
      </c>
      <c r="AK78" s="102">
        <f t="shared" si="10"/>
        <v>272861.13</v>
      </c>
      <c r="AL78" s="103">
        <f t="shared" si="11"/>
        <v>1223553.81</v>
      </c>
      <c r="AM78" s="29">
        <f t="shared" si="12"/>
        <v>1054434.04</v>
      </c>
      <c r="AN78" s="16">
        <f t="shared" si="13"/>
        <v>169119.77000000002</v>
      </c>
    </row>
    <row r="79" spans="1:40" x14ac:dyDescent="0.2">
      <c r="A79" t="s">
        <v>294</v>
      </c>
      <c r="B79" t="s">
        <v>4</v>
      </c>
      <c r="C79" s="74">
        <v>2622</v>
      </c>
      <c r="D79" s="74" t="s">
        <v>681</v>
      </c>
      <c r="E79" s="56" t="s">
        <v>1597</v>
      </c>
      <c r="F79" s="124">
        <v>400400.74</v>
      </c>
      <c r="G79" s="124">
        <v>7566.78</v>
      </c>
      <c r="H79" s="124">
        <v>75105.75</v>
      </c>
      <c r="I79" s="56">
        <v>845732</v>
      </c>
      <c r="J79" s="56">
        <v>16443.16</v>
      </c>
      <c r="K79" s="125">
        <v>4900</v>
      </c>
      <c r="R79" s="56">
        <v>-4736298.58</v>
      </c>
      <c r="S79" s="56">
        <v>3760058.32</v>
      </c>
      <c r="T79" s="56">
        <v>2368149.29</v>
      </c>
      <c r="U79" s="98">
        <v>900.1</v>
      </c>
      <c r="W79" s="98">
        <v>537753</v>
      </c>
      <c r="Z79" s="98">
        <v>815187.5</v>
      </c>
      <c r="AB79" s="126">
        <v>953447.5</v>
      </c>
      <c r="AE79" s="126">
        <v>330745.61</v>
      </c>
      <c r="AF79" s="126">
        <v>74700.09</v>
      </c>
      <c r="AI79" s="96">
        <f t="shared" si="8"/>
        <v>483073.27</v>
      </c>
      <c r="AJ79" s="44">
        <f t="shared" si="9"/>
        <v>4900</v>
      </c>
      <c r="AK79" s="102">
        <f t="shared" si="10"/>
        <v>478173.27</v>
      </c>
      <c r="AL79" s="103">
        <f t="shared" si="11"/>
        <v>1353840.6</v>
      </c>
      <c r="AM79" s="29">
        <f t="shared" si="12"/>
        <v>1358893.2</v>
      </c>
      <c r="AN79" s="16">
        <f t="shared" si="13"/>
        <v>-5052.5999999998603</v>
      </c>
    </row>
    <row r="80" spans="1:40" x14ac:dyDescent="0.2">
      <c r="A80" t="s">
        <v>297</v>
      </c>
      <c r="B80" t="s">
        <v>5</v>
      </c>
      <c r="C80" s="74">
        <v>4703</v>
      </c>
      <c r="D80" s="74" t="s">
        <v>682</v>
      </c>
      <c r="E80" s="56" t="s">
        <v>1587</v>
      </c>
      <c r="F80" s="124">
        <v>99219.49</v>
      </c>
      <c r="G80" s="124">
        <v>0</v>
      </c>
      <c r="H80" s="124">
        <v>21456.86</v>
      </c>
      <c r="I80" s="56">
        <v>550904.01</v>
      </c>
      <c r="J80" s="56">
        <v>390475.25</v>
      </c>
      <c r="L80" s="125">
        <v>0</v>
      </c>
      <c r="S80" s="56">
        <v>-1148789.2</v>
      </c>
      <c r="T80" s="56">
        <v>2500428.33</v>
      </c>
      <c r="W80" s="98">
        <v>642981.12</v>
      </c>
      <c r="Y80" s="98">
        <v>278.45</v>
      </c>
      <c r="Z80" s="98">
        <v>791856</v>
      </c>
      <c r="AB80" s="126">
        <v>1072096</v>
      </c>
      <c r="AD80" s="126">
        <v>930</v>
      </c>
      <c r="AE80" s="126">
        <v>431883.29</v>
      </c>
      <c r="AF80" s="126">
        <v>131096.79999999999</v>
      </c>
      <c r="AI80" s="96">
        <f t="shared" si="8"/>
        <v>120676.35</v>
      </c>
      <c r="AJ80" s="44">
        <f t="shared" si="9"/>
        <v>0</v>
      </c>
      <c r="AK80" s="102">
        <f t="shared" si="10"/>
        <v>120676.35</v>
      </c>
      <c r="AL80" s="103">
        <f t="shared" si="11"/>
        <v>1435115.5699999998</v>
      </c>
      <c r="AM80" s="29">
        <f t="shared" si="12"/>
        <v>1636006.09</v>
      </c>
      <c r="AN80" s="16">
        <f t="shared" si="13"/>
        <v>-200890.52000000025</v>
      </c>
    </row>
    <row r="81" spans="1:40" x14ac:dyDescent="0.2">
      <c r="A81" t="s">
        <v>297</v>
      </c>
      <c r="B81" t="s">
        <v>5</v>
      </c>
      <c r="C81" s="74">
        <v>1824</v>
      </c>
      <c r="D81" s="74" t="s">
        <v>683</v>
      </c>
      <c r="E81" s="56" t="s">
        <v>1588</v>
      </c>
      <c r="F81" s="124">
        <v>420197.89</v>
      </c>
      <c r="G81" s="124">
        <v>0</v>
      </c>
      <c r="H81" s="124">
        <v>39459.67</v>
      </c>
      <c r="I81" s="56">
        <v>5</v>
      </c>
      <c r="J81" s="56">
        <v>303160.96999999997</v>
      </c>
      <c r="L81" s="125">
        <v>18620.919999999998</v>
      </c>
      <c r="S81" s="56">
        <v>-1533281.43</v>
      </c>
      <c r="T81" s="56">
        <v>2140561.41</v>
      </c>
      <c r="W81" s="98">
        <v>727101.19</v>
      </c>
      <c r="X81" s="98">
        <v>84975</v>
      </c>
      <c r="Y81" s="98">
        <v>280.20999999999998</v>
      </c>
      <c r="Z81" s="98">
        <v>241740</v>
      </c>
      <c r="AA81" s="98">
        <v>12400</v>
      </c>
      <c r="AB81" s="126">
        <v>606502</v>
      </c>
      <c r="AD81" s="126">
        <v>3940</v>
      </c>
      <c r="AE81" s="126">
        <v>211281.81</v>
      </c>
      <c r="AF81" s="126">
        <v>53482.96</v>
      </c>
      <c r="AI81" s="96">
        <f t="shared" si="8"/>
        <v>459657.56</v>
      </c>
      <c r="AJ81" s="44">
        <f t="shared" si="9"/>
        <v>18620.919999999998</v>
      </c>
      <c r="AK81" s="102">
        <f t="shared" si="10"/>
        <v>441036.64</v>
      </c>
      <c r="AL81" s="103">
        <f t="shared" si="11"/>
        <v>1066496.3999999999</v>
      </c>
      <c r="AM81" s="29">
        <f t="shared" si="12"/>
        <v>875206.77</v>
      </c>
      <c r="AN81" s="16">
        <f t="shared" si="13"/>
        <v>191289.62999999989</v>
      </c>
    </row>
    <row r="82" spans="1:40" x14ac:dyDescent="0.2">
      <c r="A82" t="s">
        <v>297</v>
      </c>
      <c r="B82" t="s">
        <v>5</v>
      </c>
      <c r="C82" s="74">
        <v>4449</v>
      </c>
      <c r="D82" s="74" t="s">
        <v>684</v>
      </c>
      <c r="E82" s="56" t="s">
        <v>1589</v>
      </c>
      <c r="F82" s="124">
        <v>779387.67</v>
      </c>
      <c r="G82" s="124">
        <v>0</v>
      </c>
      <c r="H82" s="124">
        <v>39598.51</v>
      </c>
      <c r="I82" s="56">
        <v>962565.88</v>
      </c>
      <c r="J82" s="56">
        <v>720666.43</v>
      </c>
      <c r="L82" s="125">
        <v>25800</v>
      </c>
      <c r="O82" s="125">
        <v>0</v>
      </c>
      <c r="Q82" s="56">
        <v>180650</v>
      </c>
      <c r="S82" s="56">
        <v>-133342.57999999999</v>
      </c>
      <c r="T82" s="56">
        <v>2191938.59</v>
      </c>
      <c r="W82" s="98">
        <v>1221085.6000000001</v>
      </c>
      <c r="Y82" s="98">
        <v>562.89</v>
      </c>
      <c r="Z82" s="98">
        <v>719870</v>
      </c>
      <c r="AA82" s="98">
        <v>49900</v>
      </c>
      <c r="AB82" s="126">
        <v>1067006.02</v>
      </c>
      <c r="AE82" s="126">
        <v>375830.39</v>
      </c>
      <c r="AF82" s="126">
        <v>213733.6</v>
      </c>
      <c r="AI82" s="96">
        <f t="shared" si="8"/>
        <v>818986.18</v>
      </c>
      <c r="AJ82" s="44">
        <f t="shared" si="9"/>
        <v>25800</v>
      </c>
      <c r="AK82" s="102">
        <f t="shared" si="10"/>
        <v>793186.18</v>
      </c>
      <c r="AL82" s="103">
        <f t="shared" si="11"/>
        <v>1991418.49</v>
      </c>
      <c r="AM82" s="29">
        <f t="shared" si="12"/>
        <v>1656570.0100000002</v>
      </c>
      <c r="AN82" s="16">
        <f t="shared" si="13"/>
        <v>334848.47999999975</v>
      </c>
    </row>
    <row r="83" spans="1:40" x14ac:dyDescent="0.2">
      <c r="A83" t="s">
        <v>297</v>
      </c>
      <c r="B83" t="s">
        <v>5</v>
      </c>
      <c r="C83" s="74">
        <v>4777</v>
      </c>
      <c r="D83" s="74" t="s">
        <v>685</v>
      </c>
      <c r="E83" s="56" t="s">
        <v>1590</v>
      </c>
      <c r="F83" s="124">
        <v>702887.88</v>
      </c>
      <c r="G83" s="124">
        <v>12000</v>
      </c>
      <c r="H83" s="124">
        <v>82233.789999999994</v>
      </c>
      <c r="I83" s="56">
        <v>616938.28</v>
      </c>
      <c r="J83" s="56">
        <v>404882.89</v>
      </c>
      <c r="L83" s="125">
        <v>25910.28</v>
      </c>
      <c r="S83" s="56">
        <v>-2172879.4300000002</v>
      </c>
      <c r="T83" s="56">
        <v>4194803.6500000004</v>
      </c>
      <c r="W83" s="98">
        <v>854176.12</v>
      </c>
      <c r="Y83" s="98">
        <v>835.58</v>
      </c>
      <c r="Z83" s="98">
        <v>1018360</v>
      </c>
      <c r="AB83" s="126">
        <v>1208400</v>
      </c>
      <c r="AC83" s="126">
        <v>3000</v>
      </c>
      <c r="AD83" s="126">
        <v>14576</v>
      </c>
      <c r="AE83" s="126">
        <v>585066.07999999996</v>
      </c>
      <c r="AF83" s="126">
        <v>272597.28000000003</v>
      </c>
      <c r="AI83" s="96">
        <f t="shared" si="8"/>
        <v>797121.67</v>
      </c>
      <c r="AJ83" s="44">
        <f t="shared" si="9"/>
        <v>25910.28</v>
      </c>
      <c r="AK83" s="102">
        <f t="shared" si="10"/>
        <v>771211.39</v>
      </c>
      <c r="AL83" s="103">
        <f t="shared" si="11"/>
        <v>1873371.7</v>
      </c>
      <c r="AM83" s="29">
        <f t="shared" si="12"/>
        <v>2083639.36</v>
      </c>
      <c r="AN83" s="16">
        <f t="shared" si="13"/>
        <v>-210267.66000000015</v>
      </c>
    </row>
    <row r="84" spans="1:40" x14ac:dyDescent="0.2">
      <c r="A84" t="s">
        <v>297</v>
      </c>
      <c r="B84" t="s">
        <v>5</v>
      </c>
      <c r="C84" s="74">
        <v>2103</v>
      </c>
      <c r="D84" s="74" t="s">
        <v>686</v>
      </c>
      <c r="E84" s="56" t="s">
        <v>1591</v>
      </c>
      <c r="F84" s="124">
        <v>296768.03999999998</v>
      </c>
      <c r="G84" s="124">
        <v>0</v>
      </c>
      <c r="H84" s="124">
        <v>62276.75</v>
      </c>
      <c r="I84" s="56">
        <v>766197.13</v>
      </c>
      <c r="J84" s="56">
        <v>303968.2</v>
      </c>
      <c r="L84" s="125">
        <v>15600</v>
      </c>
      <c r="Q84" s="56">
        <v>58500</v>
      </c>
      <c r="S84" s="56">
        <v>-635538.97</v>
      </c>
      <c r="T84" s="56">
        <v>2119139.65</v>
      </c>
      <c r="W84" s="98">
        <v>671146.69</v>
      </c>
      <c r="X84" s="98">
        <v>58500</v>
      </c>
      <c r="Y84" s="98">
        <v>320.62</v>
      </c>
      <c r="Z84" s="98">
        <v>635320</v>
      </c>
      <c r="AA84" s="98">
        <v>24800</v>
      </c>
      <c r="AB84" s="126">
        <v>939436</v>
      </c>
      <c r="AE84" s="126">
        <v>273874.99</v>
      </c>
      <c r="AF84" s="126">
        <v>179804.88</v>
      </c>
      <c r="AI84" s="96">
        <f t="shared" si="8"/>
        <v>359044.79</v>
      </c>
      <c r="AJ84" s="44">
        <f t="shared" si="9"/>
        <v>15600</v>
      </c>
      <c r="AK84" s="102">
        <f t="shared" si="10"/>
        <v>343444.79</v>
      </c>
      <c r="AL84" s="103">
        <f t="shared" si="11"/>
        <v>1390087.31</v>
      </c>
      <c r="AM84" s="29">
        <f t="shared" si="12"/>
        <v>1393115.87</v>
      </c>
      <c r="AN84" s="16">
        <f t="shared" si="13"/>
        <v>-3028.5600000000559</v>
      </c>
    </row>
    <row r="85" spans="1:40" x14ac:dyDescent="0.2">
      <c r="A85" t="s">
        <v>297</v>
      </c>
      <c r="B85" t="s">
        <v>5</v>
      </c>
      <c r="C85" s="74">
        <v>5166</v>
      </c>
      <c r="D85" s="74" t="s">
        <v>687</v>
      </c>
      <c r="E85" s="56" t="s">
        <v>1592</v>
      </c>
      <c r="F85" s="124">
        <v>976911.02</v>
      </c>
      <c r="G85" s="124">
        <v>0</v>
      </c>
      <c r="H85" s="124">
        <v>54717.88</v>
      </c>
      <c r="I85" s="56">
        <v>351352.86</v>
      </c>
      <c r="J85" s="56">
        <v>517937.7</v>
      </c>
      <c r="L85" s="125">
        <v>36625.79</v>
      </c>
      <c r="S85" s="56">
        <v>601677.84</v>
      </c>
      <c r="T85" s="56">
        <v>1096893.17</v>
      </c>
      <c r="W85" s="98">
        <v>1020977.12</v>
      </c>
      <c r="X85" s="98">
        <v>365000</v>
      </c>
      <c r="Y85" s="98">
        <v>736</v>
      </c>
      <c r="Z85" s="98">
        <v>923690</v>
      </c>
      <c r="AB85" s="126">
        <v>1152150</v>
      </c>
      <c r="AC85" s="126">
        <v>3632</v>
      </c>
      <c r="AE85" s="126">
        <v>535790.78</v>
      </c>
      <c r="AF85" s="126">
        <v>186491.68</v>
      </c>
      <c r="AI85" s="96">
        <f t="shared" si="8"/>
        <v>1031628.9</v>
      </c>
      <c r="AJ85" s="44">
        <f t="shared" si="9"/>
        <v>36625.79</v>
      </c>
      <c r="AK85" s="102">
        <f t="shared" si="10"/>
        <v>995003.11</v>
      </c>
      <c r="AL85" s="103">
        <f t="shared" si="11"/>
        <v>2310403.12</v>
      </c>
      <c r="AM85" s="29">
        <f t="shared" si="12"/>
        <v>1878064.46</v>
      </c>
      <c r="AN85" s="16">
        <f t="shared" si="13"/>
        <v>432338.66000000015</v>
      </c>
    </row>
    <row r="86" spans="1:40" x14ac:dyDescent="0.2">
      <c r="A86" t="s">
        <v>297</v>
      </c>
      <c r="B86" t="s">
        <v>5</v>
      </c>
      <c r="C86" s="74">
        <v>3557</v>
      </c>
      <c r="D86" s="74" t="s">
        <v>688</v>
      </c>
      <c r="E86" s="56" t="s">
        <v>1593</v>
      </c>
      <c r="F86" s="124">
        <v>729514.14</v>
      </c>
      <c r="G86" s="124">
        <v>12943.2</v>
      </c>
      <c r="H86" s="124">
        <v>25186.15</v>
      </c>
      <c r="I86" s="56">
        <v>523810.43</v>
      </c>
      <c r="J86" s="56">
        <v>304155.65000000002</v>
      </c>
      <c r="L86" s="125">
        <v>10334.709999999999</v>
      </c>
      <c r="S86" s="56">
        <v>-1603972.22</v>
      </c>
      <c r="T86" s="56">
        <v>3207738.11</v>
      </c>
      <c r="W86" s="98">
        <v>767213.77</v>
      </c>
      <c r="Y86" s="98">
        <v>879.21</v>
      </c>
      <c r="Z86" s="98">
        <v>926390</v>
      </c>
      <c r="AA86" s="98">
        <v>29600</v>
      </c>
      <c r="AB86" s="126">
        <v>1018655</v>
      </c>
      <c r="AE86" s="126">
        <v>509443.13</v>
      </c>
      <c r="AF86" s="126">
        <v>204491.88</v>
      </c>
      <c r="AH86" s="126">
        <v>2000</v>
      </c>
      <c r="AI86" s="96">
        <f t="shared" si="8"/>
        <v>767643.49</v>
      </c>
      <c r="AJ86" s="44">
        <f t="shared" si="9"/>
        <v>10334.709999999999</v>
      </c>
      <c r="AK86" s="102">
        <f t="shared" si="10"/>
        <v>757308.78</v>
      </c>
      <c r="AL86" s="103">
        <f t="shared" si="11"/>
        <v>1724082.98</v>
      </c>
      <c r="AM86" s="29">
        <f t="shared" si="12"/>
        <v>1734590.0099999998</v>
      </c>
      <c r="AN86" s="16">
        <f t="shared" si="13"/>
        <v>-10507.029999999795</v>
      </c>
    </row>
  </sheetData>
  <autoFilter ref="A1:AN8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1"/>
  <sheetViews>
    <sheetView topLeftCell="U1" zoomScale="50" zoomScaleNormal="50" workbookViewId="0">
      <selection sqref="A1:AE1048576"/>
    </sheetView>
  </sheetViews>
  <sheetFormatPr defaultRowHeight="14.25" x14ac:dyDescent="0.2"/>
  <cols>
    <col min="1" max="1" width="60.25" style="269" bestFit="1" customWidth="1"/>
    <col min="2" max="2" width="31.875" style="124" bestFit="1" customWidth="1"/>
    <col min="3" max="3" width="31" style="124" bestFit="1" customWidth="1"/>
    <col min="4" max="4" width="22.75" style="124" bestFit="1" customWidth="1"/>
    <col min="5" max="5" width="22.5" style="124" bestFit="1" customWidth="1"/>
    <col min="6" max="6" width="15" style="269" bestFit="1" customWidth="1"/>
    <col min="7" max="7" width="17" style="269" bestFit="1" customWidth="1"/>
    <col min="8" max="8" width="20.375" style="125" bestFit="1" customWidth="1"/>
    <col min="9" max="9" width="16.625" style="125" bestFit="1" customWidth="1"/>
    <col min="10" max="10" width="18.875" style="125" bestFit="1" customWidth="1"/>
    <col min="11" max="11" width="18.125" style="125" bestFit="1" customWidth="1"/>
    <col min="12" max="13" width="20.125" style="125" bestFit="1" customWidth="1"/>
    <col min="14" max="14" width="22.375" style="125" bestFit="1" customWidth="1"/>
    <col min="15" max="15" width="26.5" style="269" bestFit="1" customWidth="1"/>
    <col min="16" max="22" width="25.375" style="98" customWidth="1"/>
    <col min="23" max="23" width="29.75" style="126" bestFit="1" customWidth="1"/>
    <col min="24" max="24" width="14.625" style="126" bestFit="1" customWidth="1"/>
    <col min="25" max="25" width="19.125" style="126" bestFit="1" customWidth="1"/>
    <col min="26" max="26" width="25.5" style="126" bestFit="1" customWidth="1"/>
    <col min="27" max="27" width="23.875" style="126" bestFit="1" customWidth="1"/>
    <col min="28" max="28" width="41" style="126" bestFit="1" customWidth="1"/>
    <col min="29" max="29" width="29.625" style="126" bestFit="1" customWidth="1"/>
    <col min="30" max="30" width="21.5" style="126" bestFit="1" customWidth="1"/>
    <col min="31" max="31" width="25.5" style="126" bestFit="1" customWidth="1"/>
    <col min="32" max="32" width="30.375" style="126" bestFit="1" customWidth="1"/>
    <col min="33" max="33" width="38" style="126" bestFit="1" customWidth="1"/>
    <col min="34" max="34" width="31.875" style="126" bestFit="1" customWidth="1"/>
    <col min="35" max="16384" width="9" style="269"/>
  </cols>
  <sheetData>
    <row r="1" spans="1:34" x14ac:dyDescent="0.2">
      <c r="A1" s="277" t="s">
        <v>591</v>
      </c>
      <c r="B1" s="274" t="s">
        <v>1441</v>
      </c>
      <c r="C1" s="274" t="s">
        <v>1442</v>
      </c>
      <c r="D1" s="274" t="s">
        <v>1443</v>
      </c>
      <c r="E1" s="274" t="s">
        <v>1444</v>
      </c>
      <c r="F1" s="277" t="s">
        <v>1446</v>
      </c>
      <c r="G1" s="277" t="s">
        <v>1447</v>
      </c>
      <c r="H1" s="275" t="s">
        <v>1449</v>
      </c>
      <c r="I1" s="275" t="s">
        <v>1450</v>
      </c>
      <c r="J1" s="275" t="s">
        <v>1451</v>
      </c>
      <c r="K1" s="275" t="s">
        <v>1452</v>
      </c>
      <c r="L1" s="277" t="s">
        <v>1453</v>
      </c>
      <c r="M1" s="277" t="s">
        <v>1454</v>
      </c>
      <c r="N1" s="277" t="s">
        <v>1455</v>
      </c>
      <c r="O1" s="277" t="s">
        <v>1456</v>
      </c>
      <c r="P1" s="54" t="s">
        <v>1459</v>
      </c>
      <c r="Q1" s="54" t="s">
        <v>1460</v>
      </c>
      <c r="R1" s="54" t="s">
        <v>1461</v>
      </c>
      <c r="S1" s="54" t="s">
        <v>1599</v>
      </c>
      <c r="T1" s="54" t="s">
        <v>1462</v>
      </c>
      <c r="U1" s="54" t="s">
        <v>1600</v>
      </c>
      <c r="V1" s="54" t="s">
        <v>1463</v>
      </c>
      <c r="W1" s="276" t="s">
        <v>1464</v>
      </c>
      <c r="X1" s="276" t="s">
        <v>1601</v>
      </c>
      <c r="Y1" s="276" t="s">
        <v>1465</v>
      </c>
      <c r="Z1" s="276" t="s">
        <v>1466</v>
      </c>
      <c r="AA1" s="276" t="s">
        <v>1467</v>
      </c>
      <c r="AB1" s="276" t="s">
        <v>1468</v>
      </c>
      <c r="AC1" s="276" t="s">
        <v>1470</v>
      </c>
      <c r="AD1" s="276" t="s">
        <v>1471</v>
      </c>
      <c r="AE1" s="276" t="s">
        <v>1472</v>
      </c>
      <c r="AF1" s="277"/>
      <c r="AG1" s="277"/>
      <c r="AH1" s="277"/>
    </row>
    <row r="2" spans="1:34" x14ac:dyDescent="0.2">
      <c r="A2" s="277" t="s">
        <v>592</v>
      </c>
      <c r="B2" s="274" t="s">
        <v>1473</v>
      </c>
      <c r="C2" s="274" t="s">
        <v>1474</v>
      </c>
      <c r="D2" s="274" t="s">
        <v>1475</v>
      </c>
      <c r="E2" s="274" t="s">
        <v>1476</v>
      </c>
      <c r="F2" s="277" t="s">
        <v>1478</v>
      </c>
      <c r="G2" s="277" t="s">
        <v>1479</v>
      </c>
      <c r="H2" s="275" t="s">
        <v>1481</v>
      </c>
      <c r="I2" s="275" t="s">
        <v>1482</v>
      </c>
      <c r="J2" s="275" t="s">
        <v>1483</v>
      </c>
      <c r="K2" s="275" t="s">
        <v>1484</v>
      </c>
      <c r="L2" s="277" t="s">
        <v>1485</v>
      </c>
      <c r="M2" s="277" t="s">
        <v>1486</v>
      </c>
      <c r="N2" s="277" t="s">
        <v>1487</v>
      </c>
      <c r="O2" s="277" t="s">
        <v>1488</v>
      </c>
      <c r="P2" s="54" t="s">
        <v>1491</v>
      </c>
      <c r="Q2" s="54" t="s">
        <v>1492</v>
      </c>
      <c r="R2" s="54" t="s">
        <v>1493</v>
      </c>
      <c r="S2" s="54" t="s">
        <v>1602</v>
      </c>
      <c r="T2" s="54" t="s">
        <v>1494</v>
      </c>
      <c r="U2" s="54" t="s">
        <v>1603</v>
      </c>
      <c r="V2" s="54" t="s">
        <v>1495</v>
      </c>
      <c r="W2" s="276" t="s">
        <v>1496</v>
      </c>
      <c r="X2" s="276" t="s">
        <v>1604</v>
      </c>
      <c r="Y2" s="276" t="s">
        <v>1497</v>
      </c>
      <c r="Z2" s="276" t="s">
        <v>1498</v>
      </c>
      <c r="AA2" s="276" t="s">
        <v>1499</v>
      </c>
      <c r="AB2" s="276" t="s">
        <v>1500</v>
      </c>
      <c r="AC2" s="276" t="s">
        <v>1502</v>
      </c>
      <c r="AD2" s="276" t="s">
        <v>1503</v>
      </c>
      <c r="AE2" s="276" t="s">
        <v>1504</v>
      </c>
      <c r="AF2" s="277"/>
      <c r="AG2" s="277"/>
      <c r="AH2" s="277"/>
    </row>
    <row r="3" spans="1:34" x14ac:dyDescent="0.2">
      <c r="A3" s="277" t="s">
        <v>593</v>
      </c>
      <c r="B3" s="274">
        <v>141898248.44</v>
      </c>
      <c r="C3" s="274">
        <v>17930521.359999999</v>
      </c>
      <c r="D3" s="274">
        <v>32405609.370000001</v>
      </c>
      <c r="E3" s="274">
        <v>95614</v>
      </c>
      <c r="F3" s="277">
        <v>201179442.19</v>
      </c>
      <c r="G3" s="277">
        <v>96157166.930000007</v>
      </c>
      <c r="H3" s="275">
        <v>3361303.47</v>
      </c>
      <c r="I3" s="275">
        <v>19028150.809999999</v>
      </c>
      <c r="J3" s="275">
        <v>4237861.84</v>
      </c>
      <c r="K3" s="275">
        <v>897183.35</v>
      </c>
      <c r="L3" s="277">
        <v>6457599.7199999997</v>
      </c>
      <c r="M3" s="277">
        <v>-5721367.46</v>
      </c>
      <c r="N3" s="277">
        <v>-8708748.8000000007</v>
      </c>
      <c r="O3" s="277">
        <v>517306959.77999997</v>
      </c>
      <c r="P3" s="54">
        <v>248977339.65000001</v>
      </c>
      <c r="Q3" s="54">
        <v>11816521.710000001</v>
      </c>
      <c r="R3" s="54">
        <v>236102</v>
      </c>
      <c r="S3" s="54">
        <v>515726.45</v>
      </c>
      <c r="T3" s="54">
        <v>228599216.78</v>
      </c>
      <c r="U3" s="54">
        <v>2000</v>
      </c>
      <c r="V3" s="54">
        <v>47565223.409999996</v>
      </c>
      <c r="W3" s="276">
        <v>325836316.31</v>
      </c>
      <c r="X3" s="276">
        <v>14950</v>
      </c>
      <c r="Y3" s="276">
        <v>588015.4</v>
      </c>
      <c r="Z3" s="276">
        <v>149008</v>
      </c>
      <c r="AA3" s="276">
        <v>142029480.34999999</v>
      </c>
      <c r="AB3" s="276">
        <v>38750313.359999999</v>
      </c>
      <c r="AC3" s="276">
        <v>1217146.3600000001</v>
      </c>
      <c r="AD3" s="276">
        <v>170436.74</v>
      </c>
      <c r="AE3" s="276">
        <v>1714899.56</v>
      </c>
      <c r="AF3" s="277"/>
      <c r="AG3" s="277"/>
      <c r="AH3" s="277"/>
    </row>
    <row r="4" spans="1:34" x14ac:dyDescent="0.2">
      <c r="A4" s="277" t="s">
        <v>12</v>
      </c>
      <c r="B4" s="274">
        <v>44838.11</v>
      </c>
      <c r="C4" s="274"/>
      <c r="D4" s="274">
        <v>0</v>
      </c>
      <c r="E4" s="274"/>
      <c r="F4" s="277">
        <v>516316.28</v>
      </c>
      <c r="G4" s="277">
        <v>453376.86</v>
      </c>
      <c r="H4" s="275"/>
      <c r="I4" s="275"/>
      <c r="J4" s="275"/>
      <c r="K4" s="275">
        <v>32990</v>
      </c>
      <c r="L4" s="277"/>
      <c r="M4" s="277"/>
      <c r="N4" s="277"/>
      <c r="O4" s="277">
        <v>2280907.04</v>
      </c>
      <c r="P4" s="54"/>
      <c r="Q4" s="54"/>
      <c r="R4" s="54">
        <v>11028.29</v>
      </c>
      <c r="S4" s="54"/>
      <c r="T4" s="54">
        <v>1366146</v>
      </c>
      <c r="U4" s="54"/>
      <c r="V4" s="54">
        <v>274828.86</v>
      </c>
      <c r="W4" s="276">
        <v>1373956</v>
      </c>
      <c r="X4" s="276"/>
      <c r="Y4" s="276">
        <v>16828.400000000001</v>
      </c>
      <c r="Z4" s="276"/>
      <c r="AA4" s="276">
        <v>270323.77</v>
      </c>
      <c r="AB4" s="276">
        <v>125312.19</v>
      </c>
      <c r="AC4" s="276"/>
      <c r="AD4" s="276"/>
      <c r="AE4" s="276"/>
      <c r="AF4" s="277"/>
      <c r="AG4" s="277"/>
      <c r="AH4" s="277"/>
    </row>
    <row r="5" spans="1:34" x14ac:dyDescent="0.2">
      <c r="A5" s="277" t="s">
        <v>1605</v>
      </c>
      <c r="B5" s="274">
        <v>69593.899999999994</v>
      </c>
      <c r="C5" s="274">
        <v>12000</v>
      </c>
      <c r="D5" s="274">
        <v>25000</v>
      </c>
      <c r="E5" s="274">
        <v>0</v>
      </c>
      <c r="F5" s="277">
        <v>4003909.24</v>
      </c>
      <c r="G5" s="277">
        <v>6785.17</v>
      </c>
      <c r="H5" s="275">
        <v>63650</v>
      </c>
      <c r="I5" s="275">
        <v>7639.6</v>
      </c>
      <c r="J5" s="275"/>
      <c r="K5" s="275">
        <v>0</v>
      </c>
      <c r="L5" s="277"/>
      <c r="M5" s="277"/>
      <c r="N5" s="277">
        <v>-1175873.6200000001</v>
      </c>
      <c r="O5" s="277">
        <v>4905540</v>
      </c>
      <c r="P5" s="54"/>
      <c r="Q5" s="54"/>
      <c r="R5" s="54">
        <v>8.4600000000000009</v>
      </c>
      <c r="S5" s="54"/>
      <c r="T5" s="54">
        <v>754800</v>
      </c>
      <c r="U5" s="54"/>
      <c r="V5" s="54">
        <v>954321.54</v>
      </c>
      <c r="W5" s="276">
        <v>834800</v>
      </c>
      <c r="X5" s="276">
        <v>14950</v>
      </c>
      <c r="Y5" s="276"/>
      <c r="Z5" s="276"/>
      <c r="AA5" s="276">
        <v>401680.95</v>
      </c>
      <c r="AB5" s="276">
        <v>141366.72</v>
      </c>
      <c r="AC5" s="276"/>
      <c r="AD5" s="276"/>
      <c r="AE5" s="276"/>
      <c r="AF5" s="277"/>
      <c r="AG5" s="277"/>
      <c r="AH5" s="277"/>
    </row>
    <row r="6" spans="1:34" x14ac:dyDescent="0.2">
      <c r="A6" s="277" t="s">
        <v>1425</v>
      </c>
      <c r="B6" s="274">
        <v>37908.910000000003</v>
      </c>
      <c r="C6" s="274">
        <v>36520.71</v>
      </c>
      <c r="D6" s="274"/>
      <c r="E6" s="274">
        <v>44120</v>
      </c>
      <c r="F6" s="277">
        <v>1</v>
      </c>
      <c r="G6" s="277">
        <v>2</v>
      </c>
      <c r="H6" s="275"/>
      <c r="I6" s="275">
        <v>85567.33</v>
      </c>
      <c r="J6" s="275"/>
      <c r="K6" s="275">
        <v>10004.43</v>
      </c>
      <c r="L6" s="277"/>
      <c r="M6" s="277"/>
      <c r="N6" s="277">
        <v>-120486.21</v>
      </c>
      <c r="O6" s="277">
        <v>180573.14</v>
      </c>
      <c r="P6" s="54"/>
      <c r="Q6" s="54"/>
      <c r="R6" s="54">
        <v>98.18</v>
      </c>
      <c r="S6" s="54"/>
      <c r="T6" s="54">
        <v>6447504.1200000001</v>
      </c>
      <c r="U6" s="54"/>
      <c r="V6" s="54">
        <v>168307.61</v>
      </c>
      <c r="W6" s="276">
        <v>6506453.1200000001</v>
      </c>
      <c r="X6" s="276"/>
      <c r="Y6" s="276"/>
      <c r="Z6" s="276"/>
      <c r="AA6" s="276">
        <v>146562.85999999999</v>
      </c>
      <c r="AB6" s="276"/>
      <c r="AC6" s="276"/>
      <c r="AD6" s="276"/>
      <c r="AE6" s="276"/>
      <c r="AF6" s="277"/>
      <c r="AG6" s="277"/>
      <c r="AH6" s="277"/>
    </row>
    <row r="7" spans="1:34" x14ac:dyDescent="0.2">
      <c r="A7" s="277" t="s">
        <v>14</v>
      </c>
      <c r="B7" s="274">
        <v>258660.43</v>
      </c>
      <c r="C7" s="274">
        <v>15000</v>
      </c>
      <c r="D7" s="274"/>
      <c r="E7" s="274"/>
      <c r="F7" s="277">
        <v>691396.72</v>
      </c>
      <c r="G7" s="277">
        <v>543487.09</v>
      </c>
      <c r="H7" s="275"/>
      <c r="I7" s="275"/>
      <c r="J7" s="275"/>
      <c r="K7" s="275">
        <v>0</v>
      </c>
      <c r="L7" s="277"/>
      <c r="M7" s="277"/>
      <c r="N7" s="277">
        <v>-1647942.57</v>
      </c>
      <c r="O7" s="277">
        <v>3116375.39</v>
      </c>
      <c r="P7" s="54">
        <v>2925.61</v>
      </c>
      <c r="Q7" s="54"/>
      <c r="R7" s="54">
        <v>160.4</v>
      </c>
      <c r="S7" s="54"/>
      <c r="T7" s="54">
        <v>973691.4</v>
      </c>
      <c r="U7" s="54"/>
      <c r="V7" s="54">
        <v>760883.95</v>
      </c>
      <c r="W7" s="276">
        <v>1411961.68</v>
      </c>
      <c r="X7" s="276"/>
      <c r="Y7" s="276"/>
      <c r="Z7" s="276"/>
      <c r="AA7" s="276">
        <v>43573.67</v>
      </c>
      <c r="AB7" s="276">
        <v>215154.59</v>
      </c>
      <c r="AC7" s="276"/>
      <c r="AD7" s="276"/>
      <c r="AE7" s="276"/>
      <c r="AF7" s="277"/>
      <c r="AG7" s="277"/>
      <c r="AH7" s="277"/>
    </row>
    <row r="8" spans="1:34" x14ac:dyDescent="0.2">
      <c r="A8" s="277" t="s">
        <v>15</v>
      </c>
      <c r="B8" s="274">
        <v>117757.72</v>
      </c>
      <c r="C8" s="274"/>
      <c r="D8" s="274">
        <v>125254</v>
      </c>
      <c r="E8" s="274"/>
      <c r="F8" s="277">
        <v>271615.26</v>
      </c>
      <c r="G8" s="277">
        <v>406618.61</v>
      </c>
      <c r="H8" s="275"/>
      <c r="I8" s="275"/>
      <c r="J8" s="275"/>
      <c r="K8" s="275">
        <v>-1392767.65</v>
      </c>
      <c r="L8" s="277"/>
      <c r="M8" s="277">
        <v>2351172.4700000002</v>
      </c>
      <c r="N8" s="277">
        <v>-3794489.13</v>
      </c>
      <c r="O8" s="277">
        <v>2450442</v>
      </c>
      <c r="P8" s="54"/>
      <c r="Q8" s="54"/>
      <c r="R8" s="54">
        <v>324.29000000000002</v>
      </c>
      <c r="S8" s="54"/>
      <c r="T8" s="54">
        <v>708834</v>
      </c>
      <c r="U8" s="54"/>
      <c r="V8" s="54">
        <v>1815533.61</v>
      </c>
      <c r="W8" s="276">
        <v>879209.75</v>
      </c>
      <c r="X8" s="276"/>
      <c r="Y8" s="276"/>
      <c r="Z8" s="276"/>
      <c r="AA8" s="276">
        <v>210120.86</v>
      </c>
      <c r="AB8" s="276">
        <v>128473.39</v>
      </c>
      <c r="AC8" s="276"/>
      <c r="AD8" s="276"/>
      <c r="AE8" s="276"/>
      <c r="AF8" s="277"/>
      <c r="AG8" s="277"/>
      <c r="AH8" s="277"/>
    </row>
    <row r="9" spans="1:34" x14ac:dyDescent="0.2">
      <c r="A9" s="277" t="s">
        <v>16</v>
      </c>
      <c r="B9" s="274">
        <v>129256.72</v>
      </c>
      <c r="C9" s="274"/>
      <c r="D9" s="274">
        <v>0</v>
      </c>
      <c r="E9" s="274"/>
      <c r="F9" s="277">
        <v>717334.23</v>
      </c>
      <c r="G9" s="277">
        <v>267276.14</v>
      </c>
      <c r="H9" s="275">
        <v>0</v>
      </c>
      <c r="I9" s="275">
        <v>0</v>
      </c>
      <c r="J9" s="275"/>
      <c r="K9" s="275">
        <v>0</v>
      </c>
      <c r="L9" s="277"/>
      <c r="M9" s="277"/>
      <c r="N9" s="277"/>
      <c r="O9" s="277">
        <v>412000</v>
      </c>
      <c r="P9" s="54"/>
      <c r="Q9" s="54"/>
      <c r="R9" s="54">
        <v>34.72</v>
      </c>
      <c r="S9" s="54"/>
      <c r="T9" s="54">
        <v>2076254.5</v>
      </c>
      <c r="U9" s="54">
        <v>2000</v>
      </c>
      <c r="V9" s="54">
        <v>512365</v>
      </c>
      <c r="W9" s="276">
        <v>1967554.5</v>
      </c>
      <c r="X9" s="276"/>
      <c r="Y9" s="276"/>
      <c r="Z9" s="276"/>
      <c r="AA9" s="276">
        <v>491051</v>
      </c>
      <c r="AB9" s="276">
        <v>131350</v>
      </c>
      <c r="AC9" s="276"/>
      <c r="AD9" s="276"/>
      <c r="AE9" s="276"/>
      <c r="AF9" s="277"/>
      <c r="AG9" s="277"/>
      <c r="AH9" s="277"/>
    </row>
    <row r="10" spans="1:34" x14ac:dyDescent="0.2">
      <c r="A10" s="277" t="s">
        <v>1606</v>
      </c>
      <c r="B10" s="274">
        <v>1099039.49</v>
      </c>
      <c r="C10" s="274">
        <v>189579.95</v>
      </c>
      <c r="D10" s="274">
        <v>443841.71</v>
      </c>
      <c r="E10" s="274"/>
      <c r="F10" s="277">
        <v>106262</v>
      </c>
      <c r="G10" s="277">
        <v>918429.85</v>
      </c>
      <c r="H10" s="275">
        <v>35301</v>
      </c>
      <c r="I10" s="275">
        <v>138507.59</v>
      </c>
      <c r="J10" s="275">
        <v>57156.9</v>
      </c>
      <c r="K10" s="275"/>
      <c r="L10" s="277"/>
      <c r="M10" s="277"/>
      <c r="N10" s="277">
        <v>224318.56</v>
      </c>
      <c r="O10" s="277">
        <v>1691218.36</v>
      </c>
      <c r="P10" s="54">
        <v>1038966.86</v>
      </c>
      <c r="Q10" s="54"/>
      <c r="R10" s="54">
        <v>1724.58</v>
      </c>
      <c r="S10" s="54"/>
      <c r="T10" s="54">
        <v>1748188</v>
      </c>
      <c r="U10" s="54"/>
      <c r="V10" s="54">
        <v>993778</v>
      </c>
      <c r="W10" s="276">
        <v>2014476</v>
      </c>
      <c r="X10" s="276"/>
      <c r="Y10" s="276"/>
      <c r="Z10" s="276"/>
      <c r="AA10" s="276">
        <v>795176.87</v>
      </c>
      <c r="AB10" s="276">
        <v>149147.45000000001</v>
      </c>
      <c r="AC10" s="276"/>
      <c r="AD10" s="276"/>
      <c r="AE10" s="276"/>
      <c r="AF10" s="277"/>
      <c r="AG10" s="277"/>
      <c r="AH10" s="277"/>
    </row>
    <row r="11" spans="1:34" x14ac:dyDescent="0.2">
      <c r="A11" s="277" t="s">
        <v>1607</v>
      </c>
      <c r="B11" s="274">
        <v>533353.17000000004</v>
      </c>
      <c r="C11" s="274">
        <v>168480.35</v>
      </c>
      <c r="D11" s="274">
        <v>897800.78</v>
      </c>
      <c r="E11" s="274"/>
      <c r="F11" s="277">
        <v>308409.96999999997</v>
      </c>
      <c r="G11" s="277">
        <v>1013564.8</v>
      </c>
      <c r="H11" s="275"/>
      <c r="I11" s="275">
        <v>124708.34</v>
      </c>
      <c r="J11" s="275">
        <v>35500</v>
      </c>
      <c r="K11" s="275"/>
      <c r="L11" s="277"/>
      <c r="M11" s="277"/>
      <c r="N11" s="277">
        <v>-18408.95</v>
      </c>
      <c r="O11" s="277">
        <v>1534772.11</v>
      </c>
      <c r="P11" s="54">
        <v>1932773.23</v>
      </c>
      <c r="Q11" s="54"/>
      <c r="R11" s="54">
        <v>5638.61</v>
      </c>
      <c r="S11" s="54"/>
      <c r="T11" s="54">
        <v>1149284</v>
      </c>
      <c r="U11" s="54"/>
      <c r="V11" s="54">
        <v>294050</v>
      </c>
      <c r="W11" s="276">
        <v>2030919</v>
      </c>
      <c r="X11" s="276"/>
      <c r="Y11" s="276"/>
      <c r="Z11" s="276"/>
      <c r="AA11" s="276">
        <v>798835.4</v>
      </c>
      <c r="AB11" s="276">
        <v>100684.4</v>
      </c>
      <c r="AC11" s="276"/>
      <c r="AD11" s="276"/>
      <c r="AE11" s="276"/>
      <c r="AF11" s="277"/>
      <c r="AG11" s="277"/>
      <c r="AH11" s="277"/>
    </row>
    <row r="12" spans="1:34" x14ac:dyDescent="0.2">
      <c r="A12" s="277" t="s">
        <v>1608</v>
      </c>
      <c r="B12" s="274">
        <v>3261039.29</v>
      </c>
      <c r="C12" s="274">
        <v>29200</v>
      </c>
      <c r="D12" s="274">
        <v>629045.15</v>
      </c>
      <c r="E12" s="274"/>
      <c r="F12" s="277">
        <v>899095.9</v>
      </c>
      <c r="G12" s="277">
        <v>789626.38</v>
      </c>
      <c r="H12" s="275">
        <v>27475</v>
      </c>
      <c r="I12" s="275">
        <v>90223.48</v>
      </c>
      <c r="J12" s="275">
        <v>22037</v>
      </c>
      <c r="K12" s="275">
        <v>164929.99</v>
      </c>
      <c r="L12" s="277"/>
      <c r="M12" s="277"/>
      <c r="N12" s="277">
        <v>930474.91</v>
      </c>
      <c r="O12" s="277">
        <v>1567224.53</v>
      </c>
      <c r="P12" s="54">
        <v>1632979.48</v>
      </c>
      <c r="Q12" s="54"/>
      <c r="R12" s="54">
        <v>6713.34</v>
      </c>
      <c r="S12" s="54"/>
      <c r="T12" s="54">
        <v>1495852</v>
      </c>
      <c r="U12" s="54"/>
      <c r="V12" s="54">
        <v>341378</v>
      </c>
      <c r="W12" s="276">
        <v>2026690</v>
      </c>
      <c r="X12" s="276"/>
      <c r="Y12" s="276"/>
      <c r="Z12" s="276"/>
      <c r="AA12" s="276">
        <v>1126472.51</v>
      </c>
      <c r="AB12" s="276">
        <v>284706.40999999997</v>
      </c>
      <c r="AC12" s="276"/>
      <c r="AD12" s="276"/>
      <c r="AE12" s="276">
        <v>74270.2</v>
      </c>
      <c r="AF12" s="277"/>
      <c r="AG12" s="277"/>
      <c r="AH12" s="277"/>
    </row>
    <row r="13" spans="1:34" x14ac:dyDescent="0.2">
      <c r="A13" s="277" t="s">
        <v>1609</v>
      </c>
      <c r="B13" s="274">
        <v>1488435.94</v>
      </c>
      <c r="C13" s="274">
        <v>35483.35</v>
      </c>
      <c r="D13" s="274">
        <v>248431.25</v>
      </c>
      <c r="E13" s="274"/>
      <c r="F13" s="277">
        <v>74435.320000000007</v>
      </c>
      <c r="G13" s="277">
        <v>1068151.1100000001</v>
      </c>
      <c r="H13" s="275">
        <v>23410</v>
      </c>
      <c r="I13" s="275">
        <v>95739.28</v>
      </c>
      <c r="J13" s="275">
        <v>35000</v>
      </c>
      <c r="K13" s="275"/>
      <c r="L13" s="277"/>
      <c r="M13" s="277"/>
      <c r="N13" s="277">
        <v>199783.61</v>
      </c>
      <c r="O13" s="277">
        <v>1097038.29</v>
      </c>
      <c r="P13" s="54">
        <v>810608.04</v>
      </c>
      <c r="Q13" s="54"/>
      <c r="R13" s="54">
        <v>2719.67</v>
      </c>
      <c r="S13" s="54"/>
      <c r="T13" s="54">
        <v>1330820</v>
      </c>
      <c r="U13" s="54"/>
      <c r="V13" s="54">
        <v>746428</v>
      </c>
      <c r="W13" s="276">
        <v>1868708</v>
      </c>
      <c r="X13" s="276"/>
      <c r="Y13" s="276"/>
      <c r="Z13" s="276"/>
      <c r="AA13" s="276">
        <v>681726.82</v>
      </c>
      <c r="AB13" s="276">
        <v>200411.99</v>
      </c>
      <c r="AC13" s="276"/>
      <c r="AD13" s="276"/>
      <c r="AE13" s="276"/>
      <c r="AF13" s="277"/>
      <c r="AG13" s="277"/>
      <c r="AH13" s="277"/>
    </row>
    <row r="14" spans="1:34" x14ac:dyDescent="0.2">
      <c r="A14" s="277" t="s">
        <v>1610</v>
      </c>
      <c r="B14" s="274">
        <v>620213.18999999994</v>
      </c>
      <c r="C14" s="274">
        <v>2687.5</v>
      </c>
      <c r="D14" s="274">
        <v>287800.21000000002</v>
      </c>
      <c r="E14" s="274"/>
      <c r="F14" s="277">
        <v>2185922.62</v>
      </c>
      <c r="G14" s="277">
        <v>198661.35</v>
      </c>
      <c r="H14" s="275">
        <v>1160</v>
      </c>
      <c r="I14" s="275">
        <v>70540.31</v>
      </c>
      <c r="J14" s="275">
        <v>70446.3</v>
      </c>
      <c r="K14" s="275"/>
      <c r="L14" s="277"/>
      <c r="M14" s="277"/>
      <c r="N14" s="277">
        <v>125833.89</v>
      </c>
      <c r="O14" s="277">
        <v>1718005.94</v>
      </c>
      <c r="P14" s="54">
        <v>841835.68</v>
      </c>
      <c r="Q14" s="54"/>
      <c r="R14" s="54">
        <v>882</v>
      </c>
      <c r="S14" s="54"/>
      <c r="T14" s="54">
        <v>996836</v>
      </c>
      <c r="U14" s="54"/>
      <c r="V14" s="54">
        <v>252300</v>
      </c>
      <c r="W14" s="276">
        <v>1562436</v>
      </c>
      <c r="X14" s="276"/>
      <c r="Y14" s="276"/>
      <c r="Z14" s="276"/>
      <c r="AA14" s="276">
        <v>556363.21</v>
      </c>
      <c r="AB14" s="276">
        <v>119208.32000000001</v>
      </c>
      <c r="AC14" s="276"/>
      <c r="AD14" s="276"/>
      <c r="AE14" s="276">
        <v>1346</v>
      </c>
      <c r="AF14" s="277"/>
      <c r="AG14" s="277"/>
      <c r="AH14" s="277"/>
    </row>
    <row r="15" spans="1:34" x14ac:dyDescent="0.2">
      <c r="A15" s="277" t="s">
        <v>1611</v>
      </c>
      <c r="B15" s="274">
        <v>2153194.2200000002</v>
      </c>
      <c r="C15" s="274">
        <v>70110.600000000006</v>
      </c>
      <c r="D15" s="274">
        <v>811216.06</v>
      </c>
      <c r="E15" s="274"/>
      <c r="F15" s="277">
        <v>1572970.63</v>
      </c>
      <c r="G15" s="277">
        <v>99277.21</v>
      </c>
      <c r="H15" s="275"/>
      <c r="I15" s="275">
        <v>188639.74</v>
      </c>
      <c r="J15" s="275">
        <v>53709.2</v>
      </c>
      <c r="K15" s="275"/>
      <c r="L15" s="277"/>
      <c r="M15" s="277"/>
      <c r="N15" s="277">
        <v>27663.63</v>
      </c>
      <c r="O15" s="277">
        <v>3950541.16</v>
      </c>
      <c r="P15" s="54">
        <v>2292563.96</v>
      </c>
      <c r="Q15" s="54"/>
      <c r="R15" s="54">
        <v>3078.91</v>
      </c>
      <c r="S15" s="54"/>
      <c r="T15" s="54">
        <v>964536</v>
      </c>
      <c r="U15" s="54"/>
      <c r="V15" s="54">
        <v>315650</v>
      </c>
      <c r="W15" s="276">
        <v>1809159</v>
      </c>
      <c r="X15" s="276"/>
      <c r="Y15" s="276"/>
      <c r="Z15" s="276"/>
      <c r="AA15" s="276">
        <v>1566864.68</v>
      </c>
      <c r="AB15" s="276">
        <v>946761.59</v>
      </c>
      <c r="AC15" s="276"/>
      <c r="AD15" s="276"/>
      <c r="AE15" s="276">
        <v>1840</v>
      </c>
      <c r="AF15" s="277"/>
      <c r="AG15" s="277"/>
      <c r="AH15" s="277"/>
    </row>
    <row r="16" spans="1:34" x14ac:dyDescent="0.2">
      <c r="A16" s="277" t="s">
        <v>1612</v>
      </c>
      <c r="B16" s="274">
        <v>2255695.6800000002</v>
      </c>
      <c r="C16" s="274">
        <v>220854.59</v>
      </c>
      <c r="D16" s="274">
        <v>440006.79</v>
      </c>
      <c r="E16" s="274"/>
      <c r="F16" s="277">
        <v>1041457.81</v>
      </c>
      <c r="G16" s="277">
        <v>1009508.46</v>
      </c>
      <c r="H16" s="275"/>
      <c r="I16" s="275">
        <v>210010.19</v>
      </c>
      <c r="J16" s="275">
        <v>48528</v>
      </c>
      <c r="K16" s="275">
        <v>381.47</v>
      </c>
      <c r="L16" s="277">
        <v>20000</v>
      </c>
      <c r="M16" s="277"/>
      <c r="N16" s="277">
        <v>170029.26</v>
      </c>
      <c r="O16" s="277">
        <v>2643840</v>
      </c>
      <c r="P16" s="54">
        <v>2073250.53</v>
      </c>
      <c r="Q16" s="54"/>
      <c r="R16" s="54">
        <v>3320.62</v>
      </c>
      <c r="S16" s="54"/>
      <c r="T16" s="54">
        <v>1047720</v>
      </c>
      <c r="U16" s="54"/>
      <c r="V16" s="54">
        <v>924600</v>
      </c>
      <c r="W16" s="276">
        <v>1852215</v>
      </c>
      <c r="X16" s="276"/>
      <c r="Y16" s="276">
        <v>69082</v>
      </c>
      <c r="Z16" s="276"/>
      <c r="AA16" s="276">
        <v>819871.6</v>
      </c>
      <c r="AB16" s="276">
        <v>218841.5</v>
      </c>
      <c r="AC16" s="276"/>
      <c r="AD16" s="276"/>
      <c r="AE16" s="276">
        <v>86589.5</v>
      </c>
      <c r="AF16" s="277"/>
      <c r="AG16" s="277"/>
      <c r="AH16" s="277"/>
    </row>
    <row r="17" spans="1:34" x14ac:dyDescent="0.2">
      <c r="A17" s="277" t="s">
        <v>1613</v>
      </c>
      <c r="B17" s="274">
        <v>793906.23</v>
      </c>
      <c r="C17" s="274">
        <v>35560.1</v>
      </c>
      <c r="D17" s="274">
        <v>117239.65</v>
      </c>
      <c r="E17" s="274"/>
      <c r="F17" s="277">
        <v>828132.54</v>
      </c>
      <c r="G17" s="277">
        <v>36874.28</v>
      </c>
      <c r="H17" s="275"/>
      <c r="I17" s="275">
        <v>90973.69</v>
      </c>
      <c r="J17" s="275"/>
      <c r="K17" s="275">
        <v>0</v>
      </c>
      <c r="L17" s="277"/>
      <c r="M17" s="277"/>
      <c r="N17" s="277">
        <v>127912.22</v>
      </c>
      <c r="O17" s="277">
        <v>2287723.02</v>
      </c>
      <c r="P17" s="54">
        <v>782696.26</v>
      </c>
      <c r="Q17" s="54"/>
      <c r="R17" s="54">
        <v>1693.52</v>
      </c>
      <c r="S17" s="54"/>
      <c r="T17" s="54">
        <v>1770008</v>
      </c>
      <c r="U17" s="54"/>
      <c r="V17" s="54">
        <v>163107</v>
      </c>
      <c r="W17" s="276">
        <v>2171849</v>
      </c>
      <c r="X17" s="276"/>
      <c r="Y17" s="276"/>
      <c r="Z17" s="276"/>
      <c r="AA17" s="276">
        <v>712529.57</v>
      </c>
      <c r="AB17" s="276">
        <v>102808.61</v>
      </c>
      <c r="AC17" s="276"/>
      <c r="AD17" s="276"/>
      <c r="AE17" s="276"/>
      <c r="AF17" s="277"/>
      <c r="AG17" s="277"/>
      <c r="AH17" s="277"/>
    </row>
    <row r="18" spans="1:34" x14ac:dyDescent="0.2">
      <c r="A18" s="277" t="s">
        <v>1614</v>
      </c>
      <c r="B18" s="274">
        <v>1714794.45</v>
      </c>
      <c r="C18" s="274">
        <v>50187.5</v>
      </c>
      <c r="D18" s="274">
        <v>358716.36</v>
      </c>
      <c r="E18" s="274"/>
      <c r="F18" s="277">
        <v>709853.41</v>
      </c>
      <c r="G18" s="277">
        <v>700165.17</v>
      </c>
      <c r="H18" s="275">
        <v>0</v>
      </c>
      <c r="I18" s="275">
        <v>168852.34</v>
      </c>
      <c r="J18" s="275">
        <v>30000</v>
      </c>
      <c r="K18" s="275"/>
      <c r="L18" s="277">
        <v>20000</v>
      </c>
      <c r="M18" s="277"/>
      <c r="N18" s="277">
        <v>517710.38</v>
      </c>
      <c r="O18" s="277">
        <v>312292.87</v>
      </c>
      <c r="P18" s="54">
        <v>1280430.8500000001</v>
      </c>
      <c r="Q18" s="54"/>
      <c r="R18" s="54">
        <v>3014.1</v>
      </c>
      <c r="S18" s="54"/>
      <c r="T18" s="54">
        <v>2337348</v>
      </c>
      <c r="U18" s="54"/>
      <c r="V18" s="54">
        <v>162175</v>
      </c>
      <c r="W18" s="276">
        <v>2586898</v>
      </c>
      <c r="X18" s="276"/>
      <c r="Y18" s="276"/>
      <c r="Z18" s="276"/>
      <c r="AA18" s="276">
        <v>866032.05</v>
      </c>
      <c r="AB18" s="276">
        <v>308079.56</v>
      </c>
      <c r="AC18" s="276"/>
      <c r="AD18" s="276"/>
      <c r="AE18" s="276">
        <v>1560</v>
      </c>
      <c r="AF18" s="277"/>
      <c r="AG18" s="277"/>
      <c r="AH18" s="277"/>
    </row>
    <row r="19" spans="1:34" x14ac:dyDescent="0.2">
      <c r="A19" s="277" t="s">
        <v>1615</v>
      </c>
      <c r="B19" s="274">
        <v>2581772.23</v>
      </c>
      <c r="C19" s="274">
        <v>145298.01999999999</v>
      </c>
      <c r="D19" s="274">
        <v>420747.71</v>
      </c>
      <c r="E19" s="274"/>
      <c r="F19" s="277">
        <v>341851.05</v>
      </c>
      <c r="G19" s="277">
        <v>593585.80000000005</v>
      </c>
      <c r="H19" s="275"/>
      <c r="I19" s="275">
        <v>154874.23999999999</v>
      </c>
      <c r="J19" s="275">
        <v>15000</v>
      </c>
      <c r="K19" s="275">
        <v>298930.06</v>
      </c>
      <c r="L19" s="277"/>
      <c r="M19" s="277"/>
      <c r="N19" s="277">
        <v>-211056.27</v>
      </c>
      <c r="O19" s="277">
        <v>928313.81</v>
      </c>
      <c r="P19" s="54">
        <v>1719664.61</v>
      </c>
      <c r="Q19" s="54"/>
      <c r="R19" s="54">
        <v>3922.05</v>
      </c>
      <c r="S19" s="54"/>
      <c r="T19" s="54">
        <v>2132668</v>
      </c>
      <c r="U19" s="54"/>
      <c r="V19" s="54">
        <v>302900</v>
      </c>
      <c r="W19" s="276">
        <v>2975988</v>
      </c>
      <c r="X19" s="276"/>
      <c r="Y19" s="276"/>
      <c r="Z19" s="276"/>
      <c r="AA19" s="276">
        <v>782730.19</v>
      </c>
      <c r="AB19" s="276">
        <v>186028.82</v>
      </c>
      <c r="AC19" s="276"/>
      <c r="AD19" s="276"/>
      <c r="AE19" s="276">
        <v>4742.28</v>
      </c>
      <c r="AF19" s="277"/>
      <c r="AG19" s="277"/>
      <c r="AH19" s="277"/>
    </row>
    <row r="20" spans="1:34" x14ac:dyDescent="0.2">
      <c r="A20" s="277" t="s">
        <v>1616</v>
      </c>
      <c r="B20" s="274">
        <v>1904688.6</v>
      </c>
      <c r="C20" s="274">
        <v>163680</v>
      </c>
      <c r="D20" s="274">
        <v>441501.46</v>
      </c>
      <c r="E20" s="274"/>
      <c r="F20" s="277">
        <v>346969.78</v>
      </c>
      <c r="G20" s="277">
        <v>1271423</v>
      </c>
      <c r="H20" s="275">
        <v>4940</v>
      </c>
      <c r="I20" s="275">
        <v>82282.600000000006</v>
      </c>
      <c r="J20" s="275">
        <v>35000</v>
      </c>
      <c r="K20" s="275"/>
      <c r="L20" s="277">
        <v>217250</v>
      </c>
      <c r="M20" s="277"/>
      <c r="N20" s="277">
        <v>276799.67</v>
      </c>
      <c r="O20" s="277">
        <v>955989.15</v>
      </c>
      <c r="P20" s="54">
        <v>1362220.65</v>
      </c>
      <c r="Q20" s="54"/>
      <c r="R20" s="54">
        <v>143.62</v>
      </c>
      <c r="S20" s="54"/>
      <c r="T20" s="54">
        <v>2085130.2</v>
      </c>
      <c r="U20" s="54"/>
      <c r="V20" s="54">
        <v>836900</v>
      </c>
      <c r="W20" s="276">
        <v>2613936.2000000002</v>
      </c>
      <c r="X20" s="276"/>
      <c r="Y20" s="276">
        <v>4480</v>
      </c>
      <c r="Z20" s="276"/>
      <c r="AA20" s="276">
        <v>914786.65</v>
      </c>
      <c r="AB20" s="276">
        <v>357768.58</v>
      </c>
      <c r="AC20" s="276"/>
      <c r="AD20" s="276"/>
      <c r="AE20" s="276"/>
      <c r="AF20" s="277"/>
      <c r="AG20" s="277"/>
      <c r="AH20" s="277"/>
    </row>
    <row r="21" spans="1:34" x14ac:dyDescent="0.2">
      <c r="A21" s="277" t="s">
        <v>1617</v>
      </c>
      <c r="B21" s="274">
        <v>751707.25</v>
      </c>
      <c r="C21" s="274">
        <v>20300</v>
      </c>
      <c r="D21" s="274">
        <v>390774.16</v>
      </c>
      <c r="E21" s="274"/>
      <c r="F21" s="277">
        <v>926231.99</v>
      </c>
      <c r="G21" s="277">
        <v>517983.81</v>
      </c>
      <c r="H21" s="275">
        <v>23529.9</v>
      </c>
      <c r="I21" s="275">
        <v>116721.09</v>
      </c>
      <c r="J21" s="275">
        <v>38514</v>
      </c>
      <c r="K21" s="275">
        <v>0</v>
      </c>
      <c r="L21" s="277"/>
      <c r="M21" s="277"/>
      <c r="N21" s="277">
        <v>-70714</v>
      </c>
      <c r="O21" s="277">
        <v>1540469.93</v>
      </c>
      <c r="P21" s="54">
        <v>1871330.61</v>
      </c>
      <c r="Q21" s="54">
        <v>173875</v>
      </c>
      <c r="R21" s="54">
        <v>950.86</v>
      </c>
      <c r="S21" s="54"/>
      <c r="T21" s="54">
        <v>660352</v>
      </c>
      <c r="U21" s="54"/>
      <c r="V21" s="54">
        <v>228190</v>
      </c>
      <c r="W21" s="276">
        <v>1316072</v>
      </c>
      <c r="X21" s="276"/>
      <c r="Y21" s="276"/>
      <c r="Z21" s="276"/>
      <c r="AA21" s="276">
        <v>1064019.01</v>
      </c>
      <c r="AB21" s="276">
        <v>243181.75</v>
      </c>
      <c r="AC21" s="276"/>
      <c r="AD21" s="276"/>
      <c r="AE21" s="276"/>
      <c r="AF21" s="277"/>
      <c r="AG21" s="277"/>
      <c r="AH21" s="277"/>
    </row>
    <row r="22" spans="1:34" x14ac:dyDescent="0.2">
      <c r="A22" s="277" t="s">
        <v>1618</v>
      </c>
      <c r="B22" s="274">
        <v>2897182.79</v>
      </c>
      <c r="C22" s="274">
        <v>115411</v>
      </c>
      <c r="D22" s="274">
        <v>407621.42</v>
      </c>
      <c r="E22" s="274"/>
      <c r="F22" s="277">
        <v>440005.73</v>
      </c>
      <c r="G22" s="277">
        <v>122710.72</v>
      </c>
      <c r="H22" s="275"/>
      <c r="I22" s="275">
        <v>171850</v>
      </c>
      <c r="J22" s="275">
        <v>42760</v>
      </c>
      <c r="K22" s="275">
        <v>318.5</v>
      </c>
      <c r="L22" s="277">
        <v>13322</v>
      </c>
      <c r="M22" s="277"/>
      <c r="N22" s="277">
        <v>394073</v>
      </c>
      <c r="O22" s="277">
        <v>2399548.4500000002</v>
      </c>
      <c r="P22" s="54">
        <v>1699818.38</v>
      </c>
      <c r="Q22" s="54">
        <v>118235</v>
      </c>
      <c r="R22" s="54">
        <v>5046.79</v>
      </c>
      <c r="S22" s="54"/>
      <c r="T22" s="54">
        <v>2431400</v>
      </c>
      <c r="U22" s="54"/>
      <c r="V22" s="54">
        <v>448290</v>
      </c>
      <c r="W22" s="276">
        <v>3526542.5</v>
      </c>
      <c r="X22" s="276"/>
      <c r="Y22" s="276"/>
      <c r="Z22" s="276"/>
      <c r="AA22" s="276">
        <v>921581.88</v>
      </c>
      <c r="AB22" s="276">
        <v>43803.839999999997</v>
      </c>
      <c r="AC22" s="276"/>
      <c r="AD22" s="276"/>
      <c r="AE22" s="276"/>
      <c r="AF22" s="277"/>
      <c r="AG22" s="277"/>
      <c r="AH22" s="277"/>
    </row>
    <row r="23" spans="1:34" x14ac:dyDescent="0.2">
      <c r="A23" s="277" t="s">
        <v>1619</v>
      </c>
      <c r="B23" s="274">
        <v>565062.65</v>
      </c>
      <c r="C23" s="274">
        <v>45194.05</v>
      </c>
      <c r="D23" s="274">
        <v>334190.90999999997</v>
      </c>
      <c r="E23" s="274"/>
      <c r="F23" s="277">
        <v>1720816.23</v>
      </c>
      <c r="G23" s="277">
        <v>605254.78</v>
      </c>
      <c r="H23" s="275">
        <v>21462</v>
      </c>
      <c r="I23" s="275">
        <v>111518.13</v>
      </c>
      <c r="J23" s="275">
        <v>52466</v>
      </c>
      <c r="K23" s="275"/>
      <c r="L23" s="277"/>
      <c r="M23" s="277"/>
      <c r="N23" s="277">
        <v>2990.86</v>
      </c>
      <c r="O23" s="277">
        <v>3847094.62</v>
      </c>
      <c r="P23" s="54">
        <v>1332066.1100000001</v>
      </c>
      <c r="Q23" s="54">
        <v>156039</v>
      </c>
      <c r="R23" s="54">
        <v>681.58</v>
      </c>
      <c r="S23" s="54"/>
      <c r="T23" s="54">
        <v>2040672</v>
      </c>
      <c r="U23" s="54"/>
      <c r="V23" s="54">
        <v>270586</v>
      </c>
      <c r="W23" s="276">
        <v>2792402</v>
      </c>
      <c r="X23" s="276"/>
      <c r="Y23" s="276"/>
      <c r="Z23" s="276"/>
      <c r="AA23" s="276">
        <v>908492.71</v>
      </c>
      <c r="AB23" s="276">
        <v>78357.149999999994</v>
      </c>
      <c r="AC23" s="276"/>
      <c r="AD23" s="276"/>
      <c r="AE23" s="276"/>
      <c r="AF23" s="277"/>
      <c r="AG23" s="277"/>
      <c r="AH23" s="277"/>
    </row>
    <row r="24" spans="1:34" x14ac:dyDescent="0.2">
      <c r="A24" s="277" t="s">
        <v>1620</v>
      </c>
      <c r="B24" s="274">
        <v>2563206.58</v>
      </c>
      <c r="C24" s="274">
        <v>115163.33</v>
      </c>
      <c r="D24" s="274">
        <v>631397.23</v>
      </c>
      <c r="E24" s="274"/>
      <c r="F24" s="277">
        <v>4</v>
      </c>
      <c r="G24" s="277">
        <v>436053.85</v>
      </c>
      <c r="H24" s="275">
        <v>4500</v>
      </c>
      <c r="I24" s="275">
        <v>234848.14</v>
      </c>
      <c r="J24" s="275">
        <v>33590</v>
      </c>
      <c r="K24" s="275"/>
      <c r="L24" s="277"/>
      <c r="M24" s="277"/>
      <c r="N24" s="277">
        <v>87</v>
      </c>
      <c r="O24" s="277">
        <v>2781867.7</v>
      </c>
      <c r="P24" s="54">
        <v>2210570.5299999998</v>
      </c>
      <c r="Q24" s="54">
        <v>18300</v>
      </c>
      <c r="R24" s="54">
        <v>4493.51</v>
      </c>
      <c r="S24" s="54"/>
      <c r="T24" s="54">
        <v>2701500</v>
      </c>
      <c r="U24" s="54"/>
      <c r="V24" s="54">
        <v>533128</v>
      </c>
      <c r="W24" s="276">
        <v>3805720</v>
      </c>
      <c r="X24" s="276"/>
      <c r="Y24" s="276"/>
      <c r="Z24" s="276"/>
      <c r="AA24" s="276">
        <v>1278738.42</v>
      </c>
      <c r="AB24" s="276">
        <v>224192.44</v>
      </c>
      <c r="AC24" s="276"/>
      <c r="AD24" s="276"/>
      <c r="AE24" s="276"/>
      <c r="AF24" s="277"/>
      <c r="AG24" s="277"/>
      <c r="AH24" s="277"/>
    </row>
    <row r="25" spans="1:34" x14ac:dyDescent="0.2">
      <c r="A25" s="277" t="s">
        <v>1621</v>
      </c>
      <c r="B25" s="274">
        <v>1519318.82</v>
      </c>
      <c r="C25" s="274">
        <v>6064.96</v>
      </c>
      <c r="D25" s="274">
        <v>363788.97</v>
      </c>
      <c r="E25" s="274"/>
      <c r="F25" s="277">
        <v>632896.74</v>
      </c>
      <c r="G25" s="277">
        <v>357393.89</v>
      </c>
      <c r="H25" s="275">
        <v>3500</v>
      </c>
      <c r="I25" s="275">
        <v>145497.26999999999</v>
      </c>
      <c r="J25" s="275">
        <v>15000</v>
      </c>
      <c r="K25" s="275"/>
      <c r="L25" s="277">
        <v>33762</v>
      </c>
      <c r="M25" s="277"/>
      <c r="N25" s="277">
        <v>138644.53</v>
      </c>
      <c r="O25" s="277">
        <v>1887309.56</v>
      </c>
      <c r="P25" s="54">
        <v>1291594.8799999999</v>
      </c>
      <c r="Q25" s="54"/>
      <c r="R25" s="54">
        <v>1949.48</v>
      </c>
      <c r="S25" s="54"/>
      <c r="T25" s="54">
        <v>2226318</v>
      </c>
      <c r="U25" s="54"/>
      <c r="V25" s="54">
        <v>293264</v>
      </c>
      <c r="W25" s="276">
        <v>2682055</v>
      </c>
      <c r="X25" s="276"/>
      <c r="Y25" s="276"/>
      <c r="Z25" s="276"/>
      <c r="AA25" s="276">
        <v>757270.2</v>
      </c>
      <c r="AB25" s="276">
        <v>175446.87</v>
      </c>
      <c r="AC25" s="276"/>
      <c r="AD25" s="276"/>
      <c r="AE25" s="276"/>
      <c r="AF25" s="277"/>
      <c r="AG25" s="277"/>
      <c r="AH25" s="277"/>
    </row>
    <row r="26" spans="1:34" x14ac:dyDescent="0.2">
      <c r="A26" s="277" t="s">
        <v>1622</v>
      </c>
      <c r="B26" s="274">
        <v>1156873.05</v>
      </c>
      <c r="C26" s="274">
        <v>32631.25</v>
      </c>
      <c r="D26" s="274">
        <v>264867.94</v>
      </c>
      <c r="E26" s="274"/>
      <c r="F26" s="277">
        <v>1287957.98</v>
      </c>
      <c r="G26" s="277">
        <v>311016.65999999997</v>
      </c>
      <c r="H26" s="275">
        <v>0</v>
      </c>
      <c r="I26" s="275">
        <v>76209.460000000006</v>
      </c>
      <c r="J26" s="275">
        <v>34.92</v>
      </c>
      <c r="K26" s="275"/>
      <c r="L26" s="277"/>
      <c r="M26" s="277"/>
      <c r="N26" s="277">
        <v>129945.46</v>
      </c>
      <c r="O26" s="277">
        <v>2302867.0299999998</v>
      </c>
      <c r="P26" s="54">
        <v>769790.38</v>
      </c>
      <c r="Q26" s="54"/>
      <c r="R26" s="54">
        <v>2327.37</v>
      </c>
      <c r="S26" s="54"/>
      <c r="T26" s="54">
        <v>1096312</v>
      </c>
      <c r="U26" s="54"/>
      <c r="V26" s="54">
        <v>195300</v>
      </c>
      <c r="W26" s="276">
        <v>1412729</v>
      </c>
      <c r="X26" s="276"/>
      <c r="Y26" s="276"/>
      <c r="Z26" s="276"/>
      <c r="AA26" s="276">
        <v>630747.89</v>
      </c>
      <c r="AB26" s="276">
        <v>147803.13</v>
      </c>
      <c r="AC26" s="276"/>
      <c r="AD26" s="276"/>
      <c r="AE26" s="276"/>
      <c r="AF26" s="277"/>
      <c r="AG26" s="277"/>
      <c r="AH26" s="277"/>
    </row>
    <row r="27" spans="1:34" x14ac:dyDescent="0.2">
      <c r="A27" s="277" t="s">
        <v>1623</v>
      </c>
      <c r="B27" s="274">
        <v>673057.09</v>
      </c>
      <c r="C27" s="274">
        <v>355720.05</v>
      </c>
      <c r="D27" s="274">
        <v>297601.03999999998</v>
      </c>
      <c r="E27" s="274"/>
      <c r="F27" s="277">
        <v>3586003.6</v>
      </c>
      <c r="G27" s="277">
        <v>892209.96</v>
      </c>
      <c r="H27" s="275">
        <v>2000</v>
      </c>
      <c r="I27" s="275">
        <v>95330.39</v>
      </c>
      <c r="J27" s="275">
        <v>40465</v>
      </c>
      <c r="K27" s="275"/>
      <c r="L27" s="277"/>
      <c r="M27" s="277"/>
      <c r="N27" s="277">
        <v>-7625</v>
      </c>
      <c r="O27" s="277">
        <v>1722667.58</v>
      </c>
      <c r="P27" s="54">
        <v>1249568.3799999999</v>
      </c>
      <c r="Q27" s="54"/>
      <c r="R27" s="54">
        <v>1470.93</v>
      </c>
      <c r="S27" s="54"/>
      <c r="T27" s="54">
        <v>1000272</v>
      </c>
      <c r="U27" s="54"/>
      <c r="V27" s="54">
        <v>295200</v>
      </c>
      <c r="W27" s="276">
        <v>1808772</v>
      </c>
      <c r="X27" s="276"/>
      <c r="Y27" s="276"/>
      <c r="Z27" s="276"/>
      <c r="AA27" s="276">
        <v>788935.06</v>
      </c>
      <c r="AB27" s="276">
        <v>20972.400000000001</v>
      </c>
      <c r="AC27" s="276"/>
      <c r="AD27" s="276"/>
      <c r="AE27" s="276"/>
      <c r="AF27" s="277"/>
      <c r="AG27" s="277"/>
      <c r="AH27" s="277"/>
    </row>
    <row r="28" spans="1:34" x14ac:dyDescent="0.2">
      <c r="A28" s="277" t="s">
        <v>1624</v>
      </c>
      <c r="B28" s="274">
        <v>1397760.36</v>
      </c>
      <c r="C28" s="274">
        <v>88071.73</v>
      </c>
      <c r="D28" s="274">
        <v>248636.76</v>
      </c>
      <c r="E28" s="274"/>
      <c r="F28" s="277">
        <v>143756.10999999999</v>
      </c>
      <c r="G28" s="277">
        <v>731233.87</v>
      </c>
      <c r="H28" s="275"/>
      <c r="I28" s="275">
        <v>107676.95</v>
      </c>
      <c r="J28" s="275">
        <v>19587</v>
      </c>
      <c r="K28" s="275"/>
      <c r="L28" s="277"/>
      <c r="M28" s="277"/>
      <c r="N28" s="277"/>
      <c r="O28" s="277">
        <v>2074532.05</v>
      </c>
      <c r="P28" s="54">
        <v>722605.07</v>
      </c>
      <c r="Q28" s="54">
        <v>114630</v>
      </c>
      <c r="R28" s="54">
        <v>2392.0300000000002</v>
      </c>
      <c r="S28" s="54"/>
      <c r="T28" s="54">
        <v>1755432</v>
      </c>
      <c r="U28" s="54"/>
      <c r="V28" s="54">
        <v>566032</v>
      </c>
      <c r="W28" s="276">
        <v>2167382</v>
      </c>
      <c r="X28" s="276"/>
      <c r="Y28" s="276"/>
      <c r="Z28" s="276"/>
      <c r="AA28" s="276">
        <v>504496.48</v>
      </c>
      <c r="AB28" s="276">
        <v>83261.02</v>
      </c>
      <c r="AC28" s="276"/>
      <c r="AD28" s="276"/>
      <c r="AE28" s="276"/>
      <c r="AF28" s="277"/>
      <c r="AG28" s="277"/>
      <c r="AH28" s="277"/>
    </row>
    <row r="29" spans="1:34" x14ac:dyDescent="0.2">
      <c r="A29" s="277" t="s">
        <v>1625</v>
      </c>
      <c r="B29" s="274">
        <v>611255.37</v>
      </c>
      <c r="C29" s="274">
        <v>123460.33</v>
      </c>
      <c r="D29" s="274">
        <v>201135.54</v>
      </c>
      <c r="E29" s="274"/>
      <c r="F29" s="277">
        <v>728692.95</v>
      </c>
      <c r="G29" s="277">
        <v>845886.63</v>
      </c>
      <c r="H29" s="275">
        <v>9150</v>
      </c>
      <c r="I29" s="275">
        <v>55705.2</v>
      </c>
      <c r="J29" s="275">
        <v>50000</v>
      </c>
      <c r="K29" s="275"/>
      <c r="L29" s="277"/>
      <c r="M29" s="277"/>
      <c r="N29" s="277">
        <v>155954.07</v>
      </c>
      <c r="O29" s="277">
        <v>900591.29</v>
      </c>
      <c r="P29" s="54">
        <v>836968.55</v>
      </c>
      <c r="Q29" s="54"/>
      <c r="R29" s="54">
        <v>1351.81</v>
      </c>
      <c r="S29" s="54"/>
      <c r="T29" s="54">
        <v>1363168</v>
      </c>
      <c r="U29" s="54"/>
      <c r="V29" s="54">
        <v>226700</v>
      </c>
      <c r="W29" s="276">
        <v>1690886</v>
      </c>
      <c r="X29" s="276"/>
      <c r="Y29" s="276"/>
      <c r="Z29" s="276"/>
      <c r="AA29" s="276">
        <v>818873.26</v>
      </c>
      <c r="AB29" s="276">
        <v>319638.34999999998</v>
      </c>
      <c r="AC29" s="276"/>
      <c r="AD29" s="276"/>
      <c r="AE29" s="276">
        <v>1000</v>
      </c>
      <c r="AF29" s="277"/>
      <c r="AG29" s="277"/>
      <c r="AH29" s="277"/>
    </row>
    <row r="30" spans="1:34" x14ac:dyDescent="0.2">
      <c r="A30" s="277" t="s">
        <v>1626</v>
      </c>
      <c r="B30" s="274">
        <v>1781478.3</v>
      </c>
      <c r="C30" s="274">
        <v>46200</v>
      </c>
      <c r="D30" s="274">
        <v>193493.08</v>
      </c>
      <c r="E30" s="274"/>
      <c r="F30" s="277">
        <v>757535.63</v>
      </c>
      <c r="G30" s="277">
        <v>1153735.69</v>
      </c>
      <c r="H30" s="275">
        <v>72173</v>
      </c>
      <c r="I30" s="275">
        <v>123800.25</v>
      </c>
      <c r="J30" s="275">
        <v>25000</v>
      </c>
      <c r="K30" s="275">
        <v>0</v>
      </c>
      <c r="L30" s="277">
        <v>0</v>
      </c>
      <c r="M30" s="277"/>
      <c r="N30" s="277">
        <v>80774</v>
      </c>
      <c r="O30" s="277">
        <v>2673935.1</v>
      </c>
      <c r="P30" s="54">
        <v>1518343.03</v>
      </c>
      <c r="Q30" s="54">
        <v>70450</v>
      </c>
      <c r="R30" s="54">
        <v>2726.41</v>
      </c>
      <c r="S30" s="54"/>
      <c r="T30" s="54">
        <v>1449247.6</v>
      </c>
      <c r="U30" s="54"/>
      <c r="V30" s="54">
        <v>418600</v>
      </c>
      <c r="W30" s="276">
        <v>2238207.6</v>
      </c>
      <c r="X30" s="276"/>
      <c r="Y30" s="276"/>
      <c r="Z30" s="276"/>
      <c r="AA30" s="276">
        <v>727495.67</v>
      </c>
      <c r="AB30" s="276">
        <v>262555.65999999997</v>
      </c>
      <c r="AC30" s="276"/>
      <c r="AD30" s="276"/>
      <c r="AE30" s="276"/>
      <c r="AF30" s="277"/>
      <c r="AG30" s="277"/>
      <c r="AH30" s="277"/>
    </row>
    <row r="31" spans="1:34" x14ac:dyDescent="0.2">
      <c r="A31" s="277" t="s">
        <v>1627</v>
      </c>
      <c r="B31" s="274">
        <v>2084189.31</v>
      </c>
      <c r="C31" s="274">
        <v>33964</v>
      </c>
      <c r="D31" s="274">
        <v>218453.2</v>
      </c>
      <c r="E31" s="274"/>
      <c r="F31" s="277">
        <v>218363</v>
      </c>
      <c r="G31" s="277">
        <v>36176.550000000003</v>
      </c>
      <c r="H31" s="275">
        <v>14600</v>
      </c>
      <c r="I31" s="275">
        <v>78687</v>
      </c>
      <c r="J31" s="275">
        <v>35000</v>
      </c>
      <c r="K31" s="275">
        <v>788.7</v>
      </c>
      <c r="L31" s="277"/>
      <c r="M31" s="277"/>
      <c r="N31" s="277">
        <v>167003.94</v>
      </c>
      <c r="O31" s="277">
        <v>1942985.43</v>
      </c>
      <c r="P31" s="54">
        <v>1082871.02</v>
      </c>
      <c r="Q31" s="54"/>
      <c r="R31" s="54">
        <v>3508.01</v>
      </c>
      <c r="S31" s="54"/>
      <c r="T31" s="54">
        <v>1094576</v>
      </c>
      <c r="U31" s="54"/>
      <c r="V31" s="54">
        <v>191250</v>
      </c>
      <c r="W31" s="276">
        <v>1421181</v>
      </c>
      <c r="X31" s="276"/>
      <c r="Y31" s="276"/>
      <c r="Z31" s="276"/>
      <c r="AA31" s="276">
        <v>706700.31</v>
      </c>
      <c r="AB31" s="276">
        <v>72114.52</v>
      </c>
      <c r="AC31" s="276"/>
      <c r="AD31" s="276"/>
      <c r="AE31" s="276"/>
      <c r="AF31" s="277"/>
      <c r="AG31" s="277"/>
      <c r="AH31" s="277"/>
    </row>
    <row r="32" spans="1:34" x14ac:dyDescent="0.2">
      <c r="A32" s="277" t="s">
        <v>1628</v>
      </c>
      <c r="B32" s="274">
        <v>858524.46</v>
      </c>
      <c r="C32" s="274">
        <v>146698.62</v>
      </c>
      <c r="D32" s="274">
        <v>326041.28999999998</v>
      </c>
      <c r="E32" s="274"/>
      <c r="F32" s="277">
        <v>33670.870000000003</v>
      </c>
      <c r="G32" s="277">
        <v>109928.81</v>
      </c>
      <c r="H32" s="275"/>
      <c r="I32" s="275">
        <v>88118</v>
      </c>
      <c r="J32" s="275">
        <v>31000</v>
      </c>
      <c r="K32" s="275">
        <v>1206.7</v>
      </c>
      <c r="L32" s="277"/>
      <c r="M32" s="277"/>
      <c r="N32" s="277">
        <v>161487.57999999999</v>
      </c>
      <c r="O32" s="277">
        <v>2306439.37</v>
      </c>
      <c r="P32" s="54">
        <v>1060927.31</v>
      </c>
      <c r="Q32" s="54"/>
      <c r="R32" s="54">
        <v>1688.15</v>
      </c>
      <c r="S32" s="54"/>
      <c r="T32" s="54">
        <v>1553856</v>
      </c>
      <c r="U32" s="54"/>
      <c r="V32" s="54">
        <v>194600</v>
      </c>
      <c r="W32" s="276">
        <v>2022620</v>
      </c>
      <c r="X32" s="276"/>
      <c r="Y32" s="276"/>
      <c r="Z32" s="276"/>
      <c r="AA32" s="276">
        <v>831677.74</v>
      </c>
      <c r="AB32" s="276">
        <v>13618.43</v>
      </c>
      <c r="AC32" s="276"/>
      <c r="AD32" s="276"/>
      <c r="AE32" s="276"/>
      <c r="AF32" s="277"/>
      <c r="AG32" s="277"/>
      <c r="AH32" s="277"/>
    </row>
    <row r="33" spans="1:34" x14ac:dyDescent="0.2">
      <c r="A33" s="277" t="s">
        <v>1629</v>
      </c>
      <c r="B33" s="274">
        <v>924712.03</v>
      </c>
      <c r="C33" s="274">
        <v>1031.67</v>
      </c>
      <c r="D33" s="274">
        <v>177145.08</v>
      </c>
      <c r="E33" s="274"/>
      <c r="F33" s="277">
        <v>427957.71</v>
      </c>
      <c r="G33" s="277">
        <v>259256.68</v>
      </c>
      <c r="H33" s="275">
        <v>33951.620000000003</v>
      </c>
      <c r="I33" s="275">
        <v>41000.410000000003</v>
      </c>
      <c r="J33" s="275">
        <v>71747.679999999993</v>
      </c>
      <c r="K33" s="275">
        <v>0</v>
      </c>
      <c r="L33" s="277">
        <v>12430</v>
      </c>
      <c r="M33" s="277"/>
      <c r="N33" s="277">
        <v>-13286.26</v>
      </c>
      <c r="O33" s="277">
        <v>1600056.47</v>
      </c>
      <c r="P33" s="54">
        <v>856411.54</v>
      </c>
      <c r="Q33" s="54"/>
      <c r="R33" s="54">
        <v>1403.64</v>
      </c>
      <c r="S33" s="54"/>
      <c r="T33" s="54">
        <v>1125052</v>
      </c>
      <c r="U33" s="54"/>
      <c r="V33" s="54">
        <v>158100</v>
      </c>
      <c r="W33" s="276">
        <v>1427092</v>
      </c>
      <c r="X33" s="276"/>
      <c r="Y33" s="276"/>
      <c r="Z33" s="276"/>
      <c r="AA33" s="276">
        <v>579512.96</v>
      </c>
      <c r="AB33" s="276">
        <v>143580.98000000001</v>
      </c>
      <c r="AC33" s="276"/>
      <c r="AD33" s="276"/>
      <c r="AE33" s="276"/>
      <c r="AF33" s="277"/>
      <c r="AG33" s="277"/>
      <c r="AH33" s="277"/>
    </row>
    <row r="34" spans="1:34" x14ac:dyDescent="0.2">
      <c r="A34" s="277" t="s">
        <v>1775</v>
      </c>
      <c r="B34" s="274">
        <v>886131.22</v>
      </c>
      <c r="C34" s="274">
        <v>221640.29</v>
      </c>
      <c r="D34" s="274">
        <v>334463.49</v>
      </c>
      <c r="E34" s="274"/>
      <c r="F34" s="277">
        <v>632295.19999999995</v>
      </c>
      <c r="G34" s="277">
        <v>1016672.04</v>
      </c>
      <c r="H34" s="275">
        <v>30588</v>
      </c>
      <c r="I34" s="275">
        <v>79681.38</v>
      </c>
      <c r="J34" s="275">
        <v>15094</v>
      </c>
      <c r="K34" s="275"/>
      <c r="L34" s="277"/>
      <c r="M34" s="277"/>
      <c r="N34" s="277">
        <v>669614.96</v>
      </c>
      <c r="O34" s="277">
        <v>2970314.75</v>
      </c>
      <c r="P34" s="54">
        <v>1177272.79</v>
      </c>
      <c r="Q34" s="54"/>
      <c r="R34" s="54">
        <v>1592.9</v>
      </c>
      <c r="S34" s="54"/>
      <c r="T34" s="54">
        <v>970060</v>
      </c>
      <c r="U34" s="54"/>
      <c r="V34" s="54">
        <v>639850</v>
      </c>
      <c r="W34" s="276">
        <v>1538286</v>
      </c>
      <c r="X34" s="276"/>
      <c r="Y34" s="276"/>
      <c r="Z34" s="276"/>
      <c r="AA34" s="276">
        <v>874633.23</v>
      </c>
      <c r="AB34" s="276">
        <v>85519.64</v>
      </c>
      <c r="AC34" s="276"/>
      <c r="AD34" s="276"/>
      <c r="AE34" s="276"/>
      <c r="AF34" s="277"/>
      <c r="AG34" s="277"/>
      <c r="AH34" s="277"/>
    </row>
    <row r="35" spans="1:34" x14ac:dyDescent="0.2">
      <c r="A35" s="277" t="s">
        <v>1776</v>
      </c>
      <c r="B35" s="274">
        <v>1742240.25</v>
      </c>
      <c r="C35" s="274">
        <v>224953.5</v>
      </c>
      <c r="D35" s="274">
        <v>287673.46999999997</v>
      </c>
      <c r="E35" s="274"/>
      <c r="F35" s="277">
        <v>828555.9</v>
      </c>
      <c r="G35" s="277">
        <v>1044994.17</v>
      </c>
      <c r="H35" s="275">
        <v>0</v>
      </c>
      <c r="I35" s="275">
        <v>100337.1</v>
      </c>
      <c r="J35" s="275">
        <v>5000</v>
      </c>
      <c r="K35" s="275"/>
      <c r="L35" s="277"/>
      <c r="M35" s="277"/>
      <c r="N35" s="277">
        <v>471227.43</v>
      </c>
      <c r="O35" s="277">
        <v>3203233.17</v>
      </c>
      <c r="P35" s="54">
        <v>1467685.91</v>
      </c>
      <c r="Q35" s="54">
        <v>307430</v>
      </c>
      <c r="R35" s="54">
        <v>2647.99</v>
      </c>
      <c r="S35" s="54"/>
      <c r="T35" s="54">
        <v>655611</v>
      </c>
      <c r="U35" s="54"/>
      <c r="V35" s="54">
        <v>819446</v>
      </c>
      <c r="W35" s="276">
        <v>1208542</v>
      </c>
      <c r="X35" s="276"/>
      <c r="Y35" s="276"/>
      <c r="Z35" s="276"/>
      <c r="AA35" s="276">
        <v>849859.69</v>
      </c>
      <c r="AB35" s="276">
        <v>102496.88</v>
      </c>
      <c r="AC35" s="276"/>
      <c r="AD35" s="276"/>
      <c r="AE35" s="276"/>
      <c r="AF35" s="277"/>
      <c r="AG35" s="277"/>
      <c r="AH35" s="277"/>
    </row>
    <row r="36" spans="1:34" x14ac:dyDescent="0.2">
      <c r="A36" s="277" t="s">
        <v>1777</v>
      </c>
      <c r="B36" s="274">
        <v>775378.91</v>
      </c>
      <c r="C36" s="274">
        <v>49470.61</v>
      </c>
      <c r="D36" s="274">
        <v>100349.88</v>
      </c>
      <c r="E36" s="274"/>
      <c r="F36" s="277">
        <v>72714.429999999993</v>
      </c>
      <c r="G36" s="277">
        <v>235521.77</v>
      </c>
      <c r="H36" s="275"/>
      <c r="I36" s="275">
        <v>73384.210000000006</v>
      </c>
      <c r="J36" s="275">
        <v>12226</v>
      </c>
      <c r="K36" s="275"/>
      <c r="L36" s="277"/>
      <c r="M36" s="277"/>
      <c r="N36" s="277">
        <v>38620.120000000003</v>
      </c>
      <c r="O36" s="277">
        <v>2001291.5</v>
      </c>
      <c r="P36" s="54">
        <v>634856.18999999994</v>
      </c>
      <c r="Q36" s="54"/>
      <c r="R36" s="54">
        <v>32.479999999999997</v>
      </c>
      <c r="S36" s="54"/>
      <c r="T36" s="54">
        <v>746536</v>
      </c>
      <c r="U36" s="54"/>
      <c r="V36" s="54">
        <v>230200</v>
      </c>
      <c r="W36" s="276">
        <v>1095318</v>
      </c>
      <c r="X36" s="276"/>
      <c r="Y36" s="276"/>
      <c r="Z36" s="276"/>
      <c r="AA36" s="276">
        <v>409594.13</v>
      </c>
      <c r="AB36" s="276">
        <v>98435.76</v>
      </c>
      <c r="AC36" s="276"/>
      <c r="AD36" s="276"/>
      <c r="AE36" s="276"/>
      <c r="AF36" s="277"/>
      <c r="AG36" s="277"/>
      <c r="AH36" s="277"/>
    </row>
    <row r="37" spans="1:34" x14ac:dyDescent="0.2">
      <c r="A37" s="277" t="s">
        <v>1803</v>
      </c>
      <c r="B37" s="274">
        <v>847042.7</v>
      </c>
      <c r="C37" s="274">
        <v>113234.61</v>
      </c>
      <c r="D37" s="274">
        <v>245080.88</v>
      </c>
      <c r="E37" s="274"/>
      <c r="F37" s="277">
        <v>1701476.36</v>
      </c>
      <c r="G37" s="277">
        <v>980619.11</v>
      </c>
      <c r="H37" s="275">
        <v>6000</v>
      </c>
      <c r="I37" s="275">
        <v>64155.55</v>
      </c>
      <c r="J37" s="275">
        <v>1982.64</v>
      </c>
      <c r="K37" s="275"/>
      <c r="L37" s="277"/>
      <c r="M37" s="277"/>
      <c r="N37" s="277">
        <v>478666.07</v>
      </c>
      <c r="O37" s="277">
        <v>3800882.66</v>
      </c>
      <c r="P37" s="54">
        <v>984667.6</v>
      </c>
      <c r="Q37" s="54"/>
      <c r="R37" s="54">
        <v>0.61</v>
      </c>
      <c r="S37" s="54"/>
      <c r="T37" s="54">
        <v>111090</v>
      </c>
      <c r="U37" s="54"/>
      <c r="V37" s="54">
        <v>235830</v>
      </c>
      <c r="W37" s="276">
        <v>561894</v>
      </c>
      <c r="X37" s="276"/>
      <c r="Y37" s="276"/>
      <c r="Z37" s="276"/>
      <c r="AA37" s="276">
        <v>817475</v>
      </c>
      <c r="AB37" s="276">
        <v>1081204.82</v>
      </c>
      <c r="AC37" s="276"/>
      <c r="AD37" s="276"/>
      <c r="AE37" s="276"/>
      <c r="AF37" s="277"/>
      <c r="AG37" s="277"/>
      <c r="AH37" s="277"/>
    </row>
    <row r="38" spans="1:34" x14ac:dyDescent="0.2">
      <c r="A38" s="277" t="s">
        <v>1630</v>
      </c>
      <c r="B38" s="274">
        <v>944746</v>
      </c>
      <c r="C38" s="274">
        <v>49728.5</v>
      </c>
      <c r="D38" s="274">
        <v>111780.82</v>
      </c>
      <c r="E38" s="274"/>
      <c r="F38" s="277">
        <v>493800.2</v>
      </c>
      <c r="G38" s="277">
        <v>283461.78999999998</v>
      </c>
      <c r="H38" s="275">
        <v>1300</v>
      </c>
      <c r="I38" s="275">
        <v>28875</v>
      </c>
      <c r="J38" s="275">
        <v>0</v>
      </c>
      <c r="K38" s="275">
        <v>67.290000000000006</v>
      </c>
      <c r="L38" s="277">
        <v>277000</v>
      </c>
      <c r="M38" s="277"/>
      <c r="N38" s="277">
        <v>-121579.41</v>
      </c>
      <c r="O38" s="277">
        <v>2024806.3999999999</v>
      </c>
      <c r="P38" s="54">
        <v>1144076.1000000001</v>
      </c>
      <c r="Q38" s="54">
        <v>5000</v>
      </c>
      <c r="R38" s="54">
        <v>1409.93</v>
      </c>
      <c r="S38" s="54"/>
      <c r="T38" s="54">
        <v>834820</v>
      </c>
      <c r="U38" s="54"/>
      <c r="V38" s="54">
        <v>263187.57</v>
      </c>
      <c r="W38" s="276">
        <v>1249410</v>
      </c>
      <c r="X38" s="276"/>
      <c r="Y38" s="276"/>
      <c r="Z38" s="276"/>
      <c r="AA38" s="276">
        <v>571392.9</v>
      </c>
      <c r="AB38" s="276">
        <v>205498.7</v>
      </c>
      <c r="AC38" s="276"/>
      <c r="AD38" s="276"/>
      <c r="AE38" s="276">
        <v>34377.5</v>
      </c>
      <c r="AF38" s="277"/>
      <c r="AG38" s="277"/>
      <c r="AH38" s="277"/>
    </row>
    <row r="39" spans="1:34" x14ac:dyDescent="0.2">
      <c r="A39" s="277" t="s">
        <v>1631</v>
      </c>
      <c r="B39" s="274">
        <v>1103281.6000000001</v>
      </c>
      <c r="C39" s="274">
        <v>17602.919999999998</v>
      </c>
      <c r="D39" s="274">
        <v>89782.65</v>
      </c>
      <c r="E39" s="274"/>
      <c r="F39" s="277">
        <v>476956.26</v>
      </c>
      <c r="G39" s="277">
        <v>320757.06</v>
      </c>
      <c r="H39" s="275">
        <v>4200</v>
      </c>
      <c r="I39" s="275">
        <v>56313.87</v>
      </c>
      <c r="J39" s="275">
        <v>88400</v>
      </c>
      <c r="K39" s="275">
        <v>597.13</v>
      </c>
      <c r="L39" s="277"/>
      <c r="M39" s="277"/>
      <c r="N39" s="277">
        <v>15100.23</v>
      </c>
      <c r="O39" s="277">
        <v>2381908.6800000002</v>
      </c>
      <c r="P39" s="54">
        <v>1233014.3899999999</v>
      </c>
      <c r="Q39" s="54"/>
      <c r="R39" s="54">
        <v>2081.62</v>
      </c>
      <c r="S39" s="54"/>
      <c r="T39" s="54">
        <v>666400</v>
      </c>
      <c r="U39" s="54"/>
      <c r="V39" s="54">
        <v>161043.95000000001</v>
      </c>
      <c r="W39" s="276">
        <v>1007400</v>
      </c>
      <c r="X39" s="276"/>
      <c r="Y39" s="276"/>
      <c r="Z39" s="276"/>
      <c r="AA39" s="276">
        <v>638791.63</v>
      </c>
      <c r="AB39" s="276">
        <v>174793.91</v>
      </c>
      <c r="AC39" s="276"/>
      <c r="AD39" s="276"/>
      <c r="AE39" s="276">
        <v>24470</v>
      </c>
      <c r="AF39" s="277"/>
      <c r="AG39" s="277"/>
      <c r="AH39" s="277"/>
    </row>
    <row r="40" spans="1:34" x14ac:dyDescent="0.2">
      <c r="A40" s="277" t="s">
        <v>1632</v>
      </c>
      <c r="B40" s="274">
        <v>642844.16000000003</v>
      </c>
      <c r="C40" s="274">
        <v>23900</v>
      </c>
      <c r="D40" s="274">
        <v>128996.96</v>
      </c>
      <c r="E40" s="274"/>
      <c r="F40" s="277">
        <v>950557.86</v>
      </c>
      <c r="G40" s="277">
        <v>307004.5</v>
      </c>
      <c r="H40" s="275">
        <v>2500</v>
      </c>
      <c r="I40" s="275">
        <v>50824.3</v>
      </c>
      <c r="J40" s="275"/>
      <c r="K40" s="275">
        <v>1900.28</v>
      </c>
      <c r="L40" s="277"/>
      <c r="M40" s="277"/>
      <c r="N40" s="277">
        <v>-981.55</v>
      </c>
      <c r="O40" s="277">
        <v>2692203.68</v>
      </c>
      <c r="P40" s="54">
        <v>1056924.47</v>
      </c>
      <c r="Q40" s="54">
        <v>280914</v>
      </c>
      <c r="R40" s="54">
        <v>1087.25</v>
      </c>
      <c r="S40" s="54"/>
      <c r="T40" s="54">
        <v>1763066.52</v>
      </c>
      <c r="U40" s="54"/>
      <c r="V40" s="54">
        <v>248415.71</v>
      </c>
      <c r="W40" s="276">
        <v>2161566.52</v>
      </c>
      <c r="X40" s="276"/>
      <c r="Y40" s="276"/>
      <c r="Z40" s="276"/>
      <c r="AA40" s="276">
        <v>793326.27</v>
      </c>
      <c r="AB40" s="276">
        <v>257011.05</v>
      </c>
      <c r="AC40" s="276"/>
      <c r="AD40" s="276"/>
      <c r="AE40" s="276">
        <v>5000</v>
      </c>
      <c r="AF40" s="277"/>
      <c r="AG40" s="277"/>
      <c r="AH40" s="277"/>
    </row>
    <row r="41" spans="1:34" x14ac:dyDescent="0.2">
      <c r="A41" s="277" t="s">
        <v>1633</v>
      </c>
      <c r="B41" s="274">
        <v>452348.64</v>
      </c>
      <c r="C41" s="274">
        <v>6894.4</v>
      </c>
      <c r="D41" s="274">
        <v>51570.17</v>
      </c>
      <c r="E41" s="274"/>
      <c r="F41" s="277">
        <v>444795.51</v>
      </c>
      <c r="G41" s="277">
        <v>285943.5</v>
      </c>
      <c r="H41" s="275">
        <v>3500</v>
      </c>
      <c r="I41" s="275">
        <v>29750</v>
      </c>
      <c r="J41" s="275">
        <v>10000</v>
      </c>
      <c r="K41" s="275">
        <v>642.08000000000004</v>
      </c>
      <c r="L41" s="277"/>
      <c r="M41" s="277"/>
      <c r="N41" s="277">
        <v>-8208</v>
      </c>
      <c r="O41" s="277">
        <v>2888756.2</v>
      </c>
      <c r="P41" s="54">
        <v>1171054.54</v>
      </c>
      <c r="Q41" s="54"/>
      <c r="R41" s="54">
        <v>509.33</v>
      </c>
      <c r="S41" s="54"/>
      <c r="T41" s="54">
        <v>1120928</v>
      </c>
      <c r="U41" s="54"/>
      <c r="V41" s="54">
        <v>235315.31</v>
      </c>
      <c r="W41" s="276">
        <v>1533328</v>
      </c>
      <c r="X41" s="276"/>
      <c r="Y41" s="276"/>
      <c r="Z41" s="276">
        <v>4400</v>
      </c>
      <c r="AA41" s="276">
        <v>652136.04</v>
      </c>
      <c r="AB41" s="276">
        <v>149295.35999999999</v>
      </c>
      <c r="AC41" s="276"/>
      <c r="AD41" s="276"/>
      <c r="AE41" s="276">
        <v>5750</v>
      </c>
      <c r="AF41" s="277"/>
      <c r="AG41" s="277"/>
      <c r="AH41" s="277"/>
    </row>
    <row r="42" spans="1:34" x14ac:dyDescent="0.2">
      <c r="A42" s="277" t="s">
        <v>1634</v>
      </c>
      <c r="B42" s="274">
        <v>931018.58</v>
      </c>
      <c r="C42" s="274">
        <v>78139.350000000006</v>
      </c>
      <c r="D42" s="274">
        <v>52722.69</v>
      </c>
      <c r="E42" s="274"/>
      <c r="F42" s="277">
        <v>595106.53</v>
      </c>
      <c r="G42" s="277">
        <v>457967.19</v>
      </c>
      <c r="H42" s="275">
        <v>0</v>
      </c>
      <c r="I42" s="275">
        <v>134076.29999999999</v>
      </c>
      <c r="J42" s="275">
        <v>15000</v>
      </c>
      <c r="K42" s="275">
        <v>5552.46</v>
      </c>
      <c r="L42" s="277">
        <v>156440</v>
      </c>
      <c r="M42" s="277"/>
      <c r="N42" s="277">
        <v>-84</v>
      </c>
      <c r="O42" s="277">
        <v>3281518.85</v>
      </c>
      <c r="P42" s="54">
        <v>2054339.22</v>
      </c>
      <c r="Q42" s="54"/>
      <c r="R42" s="54">
        <v>1352.91</v>
      </c>
      <c r="S42" s="54"/>
      <c r="T42" s="54">
        <v>1848110.76</v>
      </c>
      <c r="U42" s="54"/>
      <c r="V42" s="54">
        <v>552812.06000000006</v>
      </c>
      <c r="W42" s="276">
        <v>2639460.7599999998</v>
      </c>
      <c r="X42" s="276"/>
      <c r="Y42" s="276"/>
      <c r="Z42" s="276"/>
      <c r="AA42" s="276">
        <v>1184776.1200000001</v>
      </c>
      <c r="AB42" s="276">
        <v>202059.15</v>
      </c>
      <c r="AC42" s="276">
        <v>138782.87</v>
      </c>
      <c r="AD42" s="276"/>
      <c r="AE42" s="276">
        <v>76649</v>
      </c>
      <c r="AF42" s="277"/>
      <c r="AG42" s="277"/>
      <c r="AH42" s="277"/>
    </row>
    <row r="43" spans="1:34" x14ac:dyDescent="0.2">
      <c r="A43" s="277" t="s">
        <v>1635</v>
      </c>
      <c r="B43" s="274">
        <v>1278513.8</v>
      </c>
      <c r="C43" s="274">
        <v>32820.25</v>
      </c>
      <c r="D43" s="274">
        <v>127155.78</v>
      </c>
      <c r="E43" s="274"/>
      <c r="F43" s="277">
        <v>368564.45</v>
      </c>
      <c r="G43" s="277">
        <v>385621.59</v>
      </c>
      <c r="H43" s="275">
        <v>4800</v>
      </c>
      <c r="I43" s="275">
        <v>97456.3</v>
      </c>
      <c r="J43" s="275"/>
      <c r="K43" s="275">
        <v>15.51</v>
      </c>
      <c r="L43" s="277">
        <v>397770</v>
      </c>
      <c r="M43" s="277"/>
      <c r="N43" s="277">
        <v>83109.94</v>
      </c>
      <c r="O43" s="277">
        <v>3750097.45</v>
      </c>
      <c r="P43" s="54">
        <v>1722686.23</v>
      </c>
      <c r="Q43" s="54"/>
      <c r="R43" s="54">
        <v>1351.86</v>
      </c>
      <c r="S43" s="54"/>
      <c r="T43" s="54">
        <v>1444716</v>
      </c>
      <c r="U43" s="54"/>
      <c r="V43" s="54">
        <v>419789.84</v>
      </c>
      <c r="W43" s="276">
        <v>2169695</v>
      </c>
      <c r="X43" s="276"/>
      <c r="Y43" s="276"/>
      <c r="Z43" s="276"/>
      <c r="AA43" s="276">
        <v>958946.27</v>
      </c>
      <c r="AB43" s="276">
        <v>271385.62</v>
      </c>
      <c r="AC43" s="276"/>
      <c r="AD43" s="276"/>
      <c r="AE43" s="276">
        <v>63434</v>
      </c>
      <c r="AF43" s="277"/>
      <c r="AG43" s="277"/>
      <c r="AH43" s="277"/>
    </row>
    <row r="44" spans="1:34" x14ac:dyDescent="0.2">
      <c r="A44" s="277" t="s">
        <v>1636</v>
      </c>
      <c r="B44" s="274">
        <v>859227.25</v>
      </c>
      <c r="C44" s="274">
        <v>7117.66</v>
      </c>
      <c r="D44" s="274">
        <v>71437.679999999993</v>
      </c>
      <c r="E44" s="274"/>
      <c r="F44" s="277">
        <v>448102.28</v>
      </c>
      <c r="G44" s="277">
        <v>389746.63</v>
      </c>
      <c r="H44" s="275">
        <v>24850</v>
      </c>
      <c r="I44" s="275">
        <v>29348.23</v>
      </c>
      <c r="J44" s="275">
        <v>230925</v>
      </c>
      <c r="K44" s="275">
        <v>185</v>
      </c>
      <c r="L44" s="277"/>
      <c r="M44" s="277"/>
      <c r="N44" s="277">
        <v>63400</v>
      </c>
      <c r="O44" s="277">
        <v>1851653.95</v>
      </c>
      <c r="P44" s="54">
        <v>1049678.67</v>
      </c>
      <c r="Q44" s="54"/>
      <c r="R44" s="54">
        <v>1057.42</v>
      </c>
      <c r="S44" s="54"/>
      <c r="T44" s="54">
        <v>552281.93000000005</v>
      </c>
      <c r="U44" s="54"/>
      <c r="V44" s="54">
        <v>178273.07</v>
      </c>
      <c r="W44" s="276">
        <v>993591.93</v>
      </c>
      <c r="X44" s="276"/>
      <c r="Y44" s="276"/>
      <c r="Z44" s="276"/>
      <c r="AA44" s="276">
        <v>535866.71</v>
      </c>
      <c r="AB44" s="276">
        <v>174040.74</v>
      </c>
      <c r="AC44" s="276"/>
      <c r="AD44" s="276"/>
      <c r="AE44" s="276">
        <v>36485</v>
      </c>
      <c r="AF44" s="277"/>
      <c r="AG44" s="277"/>
      <c r="AH44" s="277"/>
    </row>
    <row r="45" spans="1:34" x14ac:dyDescent="0.2">
      <c r="A45" s="277" t="s">
        <v>1778</v>
      </c>
      <c r="B45" s="274">
        <v>513873.02</v>
      </c>
      <c r="C45" s="274">
        <v>9154</v>
      </c>
      <c r="D45" s="274">
        <v>47409.35</v>
      </c>
      <c r="E45" s="274"/>
      <c r="F45" s="277">
        <v>445940.08</v>
      </c>
      <c r="G45" s="277">
        <v>439742.94</v>
      </c>
      <c r="H45" s="275">
        <v>0</v>
      </c>
      <c r="I45" s="275">
        <v>26275</v>
      </c>
      <c r="J45" s="275">
        <v>348880</v>
      </c>
      <c r="K45" s="275"/>
      <c r="L45" s="277"/>
      <c r="M45" s="277"/>
      <c r="N45" s="277">
        <v>51538.239999999998</v>
      </c>
      <c r="O45" s="277">
        <v>1865771.67</v>
      </c>
      <c r="P45" s="54">
        <v>1013011.65</v>
      </c>
      <c r="Q45" s="54"/>
      <c r="R45" s="54">
        <v>452</v>
      </c>
      <c r="S45" s="54"/>
      <c r="T45" s="54">
        <v>915116</v>
      </c>
      <c r="U45" s="54"/>
      <c r="V45" s="54">
        <v>260735.33</v>
      </c>
      <c r="W45" s="276">
        <v>1212226</v>
      </c>
      <c r="X45" s="276"/>
      <c r="Y45" s="276">
        <v>3120</v>
      </c>
      <c r="Z45" s="276"/>
      <c r="AA45" s="276">
        <v>704155.05</v>
      </c>
      <c r="AB45" s="276">
        <v>129766.18</v>
      </c>
      <c r="AC45" s="276"/>
      <c r="AD45" s="276"/>
      <c r="AE45" s="276">
        <v>27660</v>
      </c>
      <c r="AF45" s="277"/>
      <c r="AG45" s="277"/>
      <c r="AH45" s="277"/>
    </row>
    <row r="46" spans="1:34" x14ac:dyDescent="0.2">
      <c r="A46" s="277" t="s">
        <v>1779</v>
      </c>
      <c r="B46" s="274">
        <v>351189.42</v>
      </c>
      <c r="C46" s="274">
        <v>1284.05</v>
      </c>
      <c r="D46" s="274">
        <v>55481.83</v>
      </c>
      <c r="E46" s="274"/>
      <c r="F46" s="277">
        <v>563008.89</v>
      </c>
      <c r="G46" s="277">
        <v>249034.58</v>
      </c>
      <c r="H46" s="275">
        <v>0</v>
      </c>
      <c r="I46" s="275">
        <v>17198.099999999999</v>
      </c>
      <c r="J46" s="275"/>
      <c r="K46" s="275">
        <v>11</v>
      </c>
      <c r="L46" s="277">
        <v>47300</v>
      </c>
      <c r="M46" s="277"/>
      <c r="N46" s="277">
        <v>2895.04</v>
      </c>
      <c r="O46" s="277">
        <v>1234901.48</v>
      </c>
      <c r="P46" s="54">
        <v>559212.85</v>
      </c>
      <c r="Q46" s="54"/>
      <c r="R46" s="54">
        <v>601.83000000000004</v>
      </c>
      <c r="S46" s="54"/>
      <c r="T46" s="54">
        <v>877296</v>
      </c>
      <c r="U46" s="54"/>
      <c r="V46" s="54">
        <v>388493.39</v>
      </c>
      <c r="W46" s="276">
        <v>1211056</v>
      </c>
      <c r="X46" s="276"/>
      <c r="Y46" s="276"/>
      <c r="Z46" s="276"/>
      <c r="AA46" s="276">
        <v>567406.42000000004</v>
      </c>
      <c r="AB46" s="276">
        <v>134344.31</v>
      </c>
      <c r="AC46" s="276"/>
      <c r="AD46" s="276">
        <v>2244.52</v>
      </c>
      <c r="AE46" s="276">
        <v>3650</v>
      </c>
      <c r="AF46" s="277"/>
      <c r="AG46" s="277"/>
      <c r="AH46" s="277"/>
    </row>
    <row r="47" spans="1:34" x14ac:dyDescent="0.2">
      <c r="A47" s="277" t="s">
        <v>1797</v>
      </c>
      <c r="B47" s="274">
        <v>506165.23</v>
      </c>
      <c r="C47" s="274">
        <v>10127.5</v>
      </c>
      <c r="D47" s="274">
        <v>65522.02</v>
      </c>
      <c r="E47" s="274"/>
      <c r="F47" s="277">
        <v>1235966.55</v>
      </c>
      <c r="G47" s="277">
        <v>320532.03000000003</v>
      </c>
      <c r="H47" s="275">
        <v>4000</v>
      </c>
      <c r="I47" s="275">
        <v>65490.66</v>
      </c>
      <c r="J47" s="275"/>
      <c r="K47" s="275">
        <v>399.16</v>
      </c>
      <c r="L47" s="277">
        <v>96510</v>
      </c>
      <c r="M47" s="277"/>
      <c r="N47" s="277">
        <v>-39556.82</v>
      </c>
      <c r="O47" s="277">
        <v>2300894.7000000002</v>
      </c>
      <c r="P47" s="54">
        <v>1123224.99</v>
      </c>
      <c r="Q47" s="54"/>
      <c r="R47" s="54">
        <v>625.5</v>
      </c>
      <c r="S47" s="54"/>
      <c r="T47" s="54">
        <v>634554.19999999995</v>
      </c>
      <c r="U47" s="54"/>
      <c r="V47" s="54">
        <v>158854.32999999999</v>
      </c>
      <c r="W47" s="276">
        <v>1134084.2</v>
      </c>
      <c r="X47" s="276"/>
      <c r="Y47" s="276"/>
      <c r="Z47" s="276"/>
      <c r="AA47" s="276">
        <v>529268.47</v>
      </c>
      <c r="AB47" s="276">
        <v>165113.76</v>
      </c>
      <c r="AC47" s="276"/>
      <c r="AD47" s="276"/>
      <c r="AE47" s="276">
        <v>4300</v>
      </c>
      <c r="AF47" s="277"/>
      <c r="AG47" s="277"/>
      <c r="AH47" s="277"/>
    </row>
    <row r="48" spans="1:34" x14ac:dyDescent="0.2">
      <c r="A48" s="277" t="s">
        <v>1804</v>
      </c>
      <c r="B48" s="274">
        <v>680132.14</v>
      </c>
      <c r="C48" s="274">
        <v>10600</v>
      </c>
      <c r="D48" s="274">
        <v>65996.87</v>
      </c>
      <c r="E48" s="274"/>
      <c r="F48" s="277">
        <v>4301154.8</v>
      </c>
      <c r="G48" s="277">
        <v>323702.32</v>
      </c>
      <c r="H48" s="275">
        <v>50545</v>
      </c>
      <c r="I48" s="275">
        <v>35083.39</v>
      </c>
      <c r="J48" s="275"/>
      <c r="K48" s="275">
        <v>0</v>
      </c>
      <c r="L48" s="277">
        <v>5000</v>
      </c>
      <c r="M48" s="277"/>
      <c r="N48" s="277">
        <v>29006.02</v>
      </c>
      <c r="O48" s="277">
        <v>4006426</v>
      </c>
      <c r="P48" s="54">
        <v>1408798.42</v>
      </c>
      <c r="Q48" s="54"/>
      <c r="R48" s="54">
        <v>1244.95</v>
      </c>
      <c r="S48" s="54"/>
      <c r="T48" s="54">
        <v>710491.5</v>
      </c>
      <c r="U48" s="54"/>
      <c r="V48" s="54">
        <v>205065.71</v>
      </c>
      <c r="W48" s="276">
        <v>1219691.5</v>
      </c>
      <c r="X48" s="276"/>
      <c r="Y48" s="276"/>
      <c r="Z48" s="276"/>
      <c r="AA48" s="276">
        <v>769649.28</v>
      </c>
      <c r="AB48" s="276">
        <v>231379.36</v>
      </c>
      <c r="AC48" s="276"/>
      <c r="AD48" s="276"/>
      <c r="AE48" s="276">
        <v>21875</v>
      </c>
      <c r="AF48" s="277"/>
      <c r="AG48" s="277"/>
      <c r="AH48" s="277"/>
    </row>
    <row r="49" spans="1:34" x14ac:dyDescent="0.2">
      <c r="A49" s="277" t="s">
        <v>1637</v>
      </c>
      <c r="B49" s="274">
        <v>552270.32999999996</v>
      </c>
      <c r="C49" s="274">
        <v>181068.31</v>
      </c>
      <c r="D49" s="274">
        <v>153088.67000000001</v>
      </c>
      <c r="E49" s="274"/>
      <c r="F49" s="277">
        <v>426700.67</v>
      </c>
      <c r="G49" s="277">
        <v>312896.65999999997</v>
      </c>
      <c r="H49" s="275">
        <v>8000</v>
      </c>
      <c r="I49" s="275">
        <v>43595.13</v>
      </c>
      <c r="J49" s="275"/>
      <c r="K49" s="275"/>
      <c r="L49" s="277"/>
      <c r="M49" s="277"/>
      <c r="N49" s="277">
        <v>111445</v>
      </c>
      <c r="O49" s="277">
        <v>1877057.75</v>
      </c>
      <c r="P49" s="54">
        <v>946384.8</v>
      </c>
      <c r="Q49" s="54"/>
      <c r="R49" s="54">
        <v>1041.6099999999999</v>
      </c>
      <c r="S49" s="54"/>
      <c r="T49" s="54">
        <v>942656.1</v>
      </c>
      <c r="U49" s="54"/>
      <c r="V49" s="54">
        <v>88380</v>
      </c>
      <c r="W49" s="276">
        <v>1127456.1000000001</v>
      </c>
      <c r="X49" s="276"/>
      <c r="Y49" s="276"/>
      <c r="Z49" s="276"/>
      <c r="AA49" s="276">
        <v>739114.46</v>
      </c>
      <c r="AB49" s="276">
        <v>130704.07</v>
      </c>
      <c r="AC49" s="276"/>
      <c r="AD49" s="276"/>
      <c r="AE49" s="276"/>
      <c r="AF49" s="277"/>
      <c r="AG49" s="277"/>
      <c r="AH49" s="277"/>
    </row>
    <row r="50" spans="1:34" x14ac:dyDescent="0.2">
      <c r="A50" s="277" t="s">
        <v>1638</v>
      </c>
      <c r="B50" s="274">
        <v>58113.599999999999</v>
      </c>
      <c r="C50" s="274">
        <v>169609.05</v>
      </c>
      <c r="D50" s="274">
        <v>92681.76</v>
      </c>
      <c r="E50" s="274"/>
      <c r="F50" s="277">
        <v>513160.6</v>
      </c>
      <c r="G50" s="277">
        <v>373693.56</v>
      </c>
      <c r="H50" s="275">
        <v>0</v>
      </c>
      <c r="I50" s="275">
        <v>28552</v>
      </c>
      <c r="J50" s="275"/>
      <c r="K50" s="275"/>
      <c r="L50" s="277"/>
      <c r="M50" s="277"/>
      <c r="N50" s="277">
        <v>-1295727.72</v>
      </c>
      <c r="O50" s="277">
        <v>2506199.65</v>
      </c>
      <c r="P50" s="54">
        <v>799648.76</v>
      </c>
      <c r="Q50" s="54"/>
      <c r="R50" s="54">
        <v>150.06</v>
      </c>
      <c r="S50" s="54"/>
      <c r="T50" s="54">
        <v>1694712.4</v>
      </c>
      <c r="U50" s="54"/>
      <c r="V50" s="54">
        <v>84420</v>
      </c>
      <c r="W50" s="276">
        <v>1971584.4</v>
      </c>
      <c r="X50" s="276"/>
      <c r="Y50" s="276"/>
      <c r="Z50" s="276"/>
      <c r="AA50" s="276">
        <v>477894.57</v>
      </c>
      <c r="AB50" s="276">
        <v>152801.60999999999</v>
      </c>
      <c r="AC50" s="276"/>
      <c r="AD50" s="276"/>
      <c r="AE50" s="276"/>
      <c r="AF50" s="277"/>
      <c r="AG50" s="277"/>
      <c r="AH50" s="277"/>
    </row>
    <row r="51" spans="1:34" x14ac:dyDescent="0.2">
      <c r="A51" s="277" t="s">
        <v>1639</v>
      </c>
      <c r="B51" s="274">
        <v>306407.3</v>
      </c>
      <c r="C51" s="274">
        <v>22485.29</v>
      </c>
      <c r="D51" s="274">
        <v>96690.37</v>
      </c>
      <c r="E51" s="274"/>
      <c r="F51" s="277">
        <v>77772.460000000006</v>
      </c>
      <c r="G51" s="277">
        <v>92937.37</v>
      </c>
      <c r="H51" s="275">
        <v>7700</v>
      </c>
      <c r="I51" s="275">
        <v>89637.49</v>
      </c>
      <c r="J51" s="275"/>
      <c r="K51" s="275"/>
      <c r="L51" s="277"/>
      <c r="M51" s="277"/>
      <c r="N51" s="277">
        <v>44833.36</v>
      </c>
      <c r="O51" s="277">
        <v>1840660.03</v>
      </c>
      <c r="P51" s="54">
        <v>771542.02</v>
      </c>
      <c r="Q51" s="54">
        <v>88180</v>
      </c>
      <c r="R51" s="54"/>
      <c r="S51" s="54"/>
      <c r="T51" s="54">
        <v>899803</v>
      </c>
      <c r="U51" s="54"/>
      <c r="V51" s="54">
        <v>109944</v>
      </c>
      <c r="W51" s="276">
        <v>1161387</v>
      </c>
      <c r="X51" s="276"/>
      <c r="Y51" s="276"/>
      <c r="Z51" s="276"/>
      <c r="AA51" s="276">
        <v>438916.96</v>
      </c>
      <c r="AB51" s="276">
        <v>135704.56</v>
      </c>
      <c r="AC51" s="276"/>
      <c r="AD51" s="276"/>
      <c r="AE51" s="276"/>
      <c r="AF51" s="277"/>
      <c r="AG51" s="277"/>
      <c r="AH51" s="277"/>
    </row>
    <row r="52" spans="1:34" x14ac:dyDescent="0.2">
      <c r="A52" s="277" t="s">
        <v>1640</v>
      </c>
      <c r="B52" s="274">
        <v>236941.31</v>
      </c>
      <c r="C52" s="274">
        <v>68036.600000000006</v>
      </c>
      <c r="D52" s="274">
        <v>99690.93</v>
      </c>
      <c r="E52" s="274"/>
      <c r="F52" s="277">
        <v>769272.9</v>
      </c>
      <c r="G52" s="277">
        <v>261339.14</v>
      </c>
      <c r="H52" s="275">
        <v>8972</v>
      </c>
      <c r="I52" s="275">
        <v>31885</v>
      </c>
      <c r="J52" s="275"/>
      <c r="K52" s="275"/>
      <c r="L52" s="277"/>
      <c r="M52" s="277">
        <v>-575.30999999999995</v>
      </c>
      <c r="N52" s="277">
        <v>-355164.49</v>
      </c>
      <c r="O52" s="277">
        <v>1821817.03</v>
      </c>
      <c r="P52" s="54">
        <v>945562.63</v>
      </c>
      <c r="Q52" s="54"/>
      <c r="R52" s="54">
        <v>387.53</v>
      </c>
      <c r="S52" s="54"/>
      <c r="T52" s="54">
        <v>1420328.5</v>
      </c>
      <c r="U52" s="54"/>
      <c r="V52" s="54">
        <v>162820</v>
      </c>
      <c r="W52" s="276">
        <v>1907753.5</v>
      </c>
      <c r="X52" s="276"/>
      <c r="Y52" s="276">
        <v>7800</v>
      </c>
      <c r="Z52" s="276"/>
      <c r="AA52" s="276">
        <v>606948.94999999995</v>
      </c>
      <c r="AB52" s="276">
        <v>49094.559999999998</v>
      </c>
      <c r="AC52" s="276"/>
      <c r="AD52" s="276"/>
      <c r="AE52" s="276"/>
      <c r="AF52" s="277"/>
      <c r="AG52" s="277"/>
      <c r="AH52" s="277"/>
    </row>
    <row r="53" spans="1:34" x14ac:dyDescent="0.2">
      <c r="A53" s="277" t="s">
        <v>1641</v>
      </c>
      <c r="B53" s="274">
        <v>659433.15</v>
      </c>
      <c r="C53" s="274">
        <v>241934.61</v>
      </c>
      <c r="D53" s="274">
        <v>573533.18000000005</v>
      </c>
      <c r="E53" s="274"/>
      <c r="F53" s="277">
        <v>581067.73</v>
      </c>
      <c r="G53" s="277">
        <v>516015.99</v>
      </c>
      <c r="H53" s="275">
        <v>29800</v>
      </c>
      <c r="I53" s="275">
        <v>299115.88</v>
      </c>
      <c r="J53" s="275"/>
      <c r="K53" s="275"/>
      <c r="L53" s="277"/>
      <c r="M53" s="277"/>
      <c r="N53" s="277">
        <v>-4978786.1500000004</v>
      </c>
      <c r="O53" s="277">
        <v>1102265.42</v>
      </c>
      <c r="P53" s="54">
        <v>325607.12</v>
      </c>
      <c r="Q53" s="54"/>
      <c r="R53" s="54"/>
      <c r="S53" s="54"/>
      <c r="T53" s="54">
        <v>1270458</v>
      </c>
      <c r="U53" s="54"/>
      <c r="V53" s="54">
        <v>209600</v>
      </c>
      <c r="W53" s="276">
        <v>2054901</v>
      </c>
      <c r="X53" s="276"/>
      <c r="Y53" s="276"/>
      <c r="Z53" s="276"/>
      <c r="AA53" s="276">
        <v>775969.49</v>
      </c>
      <c r="AB53" s="276">
        <v>174831.37</v>
      </c>
      <c r="AC53" s="276"/>
      <c r="AD53" s="276">
        <v>34397</v>
      </c>
      <c r="AE53" s="276">
        <v>3042</v>
      </c>
      <c r="AF53" s="277"/>
      <c r="AG53" s="277"/>
      <c r="AH53" s="277"/>
    </row>
    <row r="54" spans="1:34" x14ac:dyDescent="0.2">
      <c r="A54" s="277" t="s">
        <v>1642</v>
      </c>
      <c r="B54" s="274">
        <v>493662.71</v>
      </c>
      <c r="C54" s="274">
        <v>162744.12</v>
      </c>
      <c r="D54" s="274">
        <v>84049.03</v>
      </c>
      <c r="E54" s="274"/>
      <c r="F54" s="277">
        <v>158949.48000000001</v>
      </c>
      <c r="G54" s="277">
        <v>178501.15</v>
      </c>
      <c r="H54" s="275"/>
      <c r="I54" s="275">
        <v>27780</v>
      </c>
      <c r="J54" s="275"/>
      <c r="K54" s="275"/>
      <c r="L54" s="277"/>
      <c r="M54" s="277"/>
      <c r="N54" s="277">
        <v>-1146610.02</v>
      </c>
      <c r="O54" s="277">
        <v>2172216.88</v>
      </c>
      <c r="P54" s="54">
        <v>762233.8</v>
      </c>
      <c r="Q54" s="54">
        <v>79000</v>
      </c>
      <c r="R54" s="54">
        <v>952.99</v>
      </c>
      <c r="S54" s="54"/>
      <c r="T54" s="54">
        <v>750105</v>
      </c>
      <c r="U54" s="54"/>
      <c r="V54" s="54">
        <v>87700</v>
      </c>
      <c r="W54" s="276">
        <v>967259</v>
      </c>
      <c r="X54" s="276"/>
      <c r="Y54" s="276"/>
      <c r="Z54" s="276"/>
      <c r="AA54" s="276">
        <v>548402.28</v>
      </c>
      <c r="AB54" s="276">
        <v>52532.88</v>
      </c>
      <c r="AC54" s="276"/>
      <c r="AD54" s="276"/>
      <c r="AE54" s="276"/>
      <c r="AF54" s="277"/>
      <c r="AG54" s="277"/>
      <c r="AH54" s="277"/>
    </row>
    <row r="55" spans="1:34" x14ac:dyDescent="0.2">
      <c r="A55" s="277" t="s">
        <v>1643</v>
      </c>
      <c r="B55" s="274">
        <v>170272.04</v>
      </c>
      <c r="C55" s="274">
        <v>86135.56</v>
      </c>
      <c r="D55" s="274">
        <v>49885.94</v>
      </c>
      <c r="E55" s="274"/>
      <c r="F55" s="277">
        <v>1255289.92</v>
      </c>
      <c r="G55" s="277">
        <v>653657.36</v>
      </c>
      <c r="H55" s="275"/>
      <c r="I55" s="275"/>
      <c r="J55" s="275"/>
      <c r="K55" s="275"/>
      <c r="L55" s="277"/>
      <c r="M55" s="277"/>
      <c r="N55" s="277"/>
      <c r="O55" s="277">
        <v>1936400.69</v>
      </c>
      <c r="P55" s="54">
        <v>533463.88</v>
      </c>
      <c r="Q55" s="54">
        <v>77460</v>
      </c>
      <c r="R55" s="54">
        <v>0.9</v>
      </c>
      <c r="S55" s="54"/>
      <c r="T55" s="54">
        <v>841700</v>
      </c>
      <c r="U55" s="54"/>
      <c r="V55" s="54">
        <v>73600</v>
      </c>
      <c r="W55" s="276">
        <v>1018340</v>
      </c>
      <c r="X55" s="276"/>
      <c r="Y55" s="276"/>
      <c r="Z55" s="276"/>
      <c r="AA55" s="276">
        <v>324507.15000000002</v>
      </c>
      <c r="AB55" s="276">
        <v>64343.360000000001</v>
      </c>
      <c r="AC55" s="276"/>
      <c r="AD55" s="276"/>
      <c r="AE55" s="276"/>
      <c r="AF55" s="277"/>
      <c r="AG55" s="277"/>
      <c r="AH55" s="277"/>
    </row>
    <row r="56" spans="1:34" x14ac:dyDescent="0.2">
      <c r="A56" s="277" t="s">
        <v>1644</v>
      </c>
      <c r="B56" s="274">
        <v>258110.72</v>
      </c>
      <c r="C56" s="274">
        <v>45740.82</v>
      </c>
      <c r="D56" s="274">
        <v>294293.21000000002</v>
      </c>
      <c r="E56" s="274"/>
      <c r="F56" s="277">
        <v>50476</v>
      </c>
      <c r="G56" s="277">
        <v>248417.8</v>
      </c>
      <c r="H56" s="275">
        <v>3000</v>
      </c>
      <c r="I56" s="275">
        <v>54073.08</v>
      </c>
      <c r="J56" s="275"/>
      <c r="K56" s="275"/>
      <c r="L56" s="277"/>
      <c r="M56" s="277"/>
      <c r="N56" s="277">
        <v>139251.15</v>
      </c>
      <c r="O56" s="277">
        <v>1262941.0900000001</v>
      </c>
      <c r="P56" s="54">
        <v>1438971.07</v>
      </c>
      <c r="Q56" s="54">
        <v>31200</v>
      </c>
      <c r="R56" s="54">
        <v>279.68</v>
      </c>
      <c r="S56" s="54"/>
      <c r="T56" s="54">
        <v>1794317</v>
      </c>
      <c r="U56" s="54"/>
      <c r="V56" s="54">
        <v>156000</v>
      </c>
      <c r="W56" s="276">
        <v>2428637</v>
      </c>
      <c r="X56" s="276"/>
      <c r="Y56" s="276"/>
      <c r="Z56" s="276"/>
      <c r="AA56" s="276">
        <v>671641.32</v>
      </c>
      <c r="AB56" s="276">
        <v>66847.789999999994</v>
      </c>
      <c r="AC56" s="276"/>
      <c r="AD56" s="276"/>
      <c r="AE56" s="276"/>
      <c r="AF56" s="277"/>
      <c r="AG56" s="277"/>
      <c r="AH56" s="277"/>
    </row>
    <row r="57" spans="1:34" x14ac:dyDescent="0.2">
      <c r="A57" s="277" t="s">
        <v>1780</v>
      </c>
      <c r="B57" s="274">
        <v>450484.25</v>
      </c>
      <c r="C57" s="274">
        <v>27915.75</v>
      </c>
      <c r="D57" s="274">
        <v>142173.1</v>
      </c>
      <c r="E57" s="274"/>
      <c r="F57" s="277">
        <v>612199.05000000005</v>
      </c>
      <c r="G57" s="277">
        <v>638497.17000000004</v>
      </c>
      <c r="H57" s="275">
        <v>6300</v>
      </c>
      <c r="I57" s="275">
        <v>51059.1</v>
      </c>
      <c r="J57" s="275"/>
      <c r="K57" s="275"/>
      <c r="L57" s="277">
        <v>5220</v>
      </c>
      <c r="M57" s="277"/>
      <c r="N57" s="277">
        <v>161727</v>
      </c>
      <c r="O57" s="277">
        <v>2033596.36</v>
      </c>
      <c r="P57" s="54">
        <v>1345965.02</v>
      </c>
      <c r="Q57" s="54">
        <v>52000</v>
      </c>
      <c r="R57" s="54">
        <v>455.24</v>
      </c>
      <c r="S57" s="54"/>
      <c r="T57" s="54">
        <v>1332822</v>
      </c>
      <c r="U57" s="54"/>
      <c r="V57" s="54">
        <v>286020</v>
      </c>
      <c r="W57" s="276">
        <v>1871182</v>
      </c>
      <c r="X57" s="276"/>
      <c r="Y57" s="276"/>
      <c r="Z57" s="276"/>
      <c r="AA57" s="276">
        <v>866276.2</v>
      </c>
      <c r="AB57" s="276">
        <v>85821.07</v>
      </c>
      <c r="AC57" s="276"/>
      <c r="AD57" s="276"/>
      <c r="AE57" s="276"/>
      <c r="AF57" s="277"/>
      <c r="AG57" s="277"/>
      <c r="AH57" s="277"/>
    </row>
    <row r="58" spans="1:34" x14ac:dyDescent="0.2">
      <c r="A58" s="277" t="s">
        <v>1781</v>
      </c>
      <c r="B58" s="274">
        <v>68892.22</v>
      </c>
      <c r="C58" s="274">
        <v>113502.29</v>
      </c>
      <c r="D58" s="274">
        <v>125189.55</v>
      </c>
      <c r="E58" s="274"/>
      <c r="F58" s="277">
        <v>769197</v>
      </c>
      <c r="G58" s="277">
        <v>246090.87</v>
      </c>
      <c r="H58" s="275">
        <v>0</v>
      </c>
      <c r="I58" s="275">
        <v>23150</v>
      </c>
      <c r="J58" s="275"/>
      <c r="K58" s="275"/>
      <c r="L58" s="277"/>
      <c r="M58" s="277"/>
      <c r="N58" s="277">
        <v>27173.14</v>
      </c>
      <c r="O58" s="277">
        <v>2378594.3199999998</v>
      </c>
      <c r="P58" s="54">
        <v>1233018.5</v>
      </c>
      <c r="Q58" s="54">
        <v>25000</v>
      </c>
      <c r="R58" s="54">
        <v>201.7</v>
      </c>
      <c r="S58" s="54"/>
      <c r="T58" s="54">
        <v>1066744</v>
      </c>
      <c r="U58" s="54"/>
      <c r="V58" s="54">
        <v>115220</v>
      </c>
      <c r="W58" s="276">
        <v>1452056</v>
      </c>
      <c r="X58" s="276"/>
      <c r="Y58" s="276"/>
      <c r="Z58" s="276"/>
      <c r="AA58" s="276">
        <v>872720.17</v>
      </c>
      <c r="AB58" s="276">
        <v>207977.29</v>
      </c>
      <c r="AC58" s="276"/>
      <c r="AD58" s="276"/>
      <c r="AE58" s="276"/>
      <c r="AF58" s="277"/>
      <c r="AG58" s="277"/>
      <c r="AH58" s="277"/>
    </row>
    <row r="59" spans="1:34" x14ac:dyDescent="0.2">
      <c r="A59" s="277" t="s">
        <v>1782</v>
      </c>
      <c r="B59" s="274">
        <v>304171.52000000002</v>
      </c>
      <c r="C59" s="274">
        <v>72663.05</v>
      </c>
      <c r="D59" s="274">
        <v>151841.39000000001</v>
      </c>
      <c r="E59" s="274"/>
      <c r="F59" s="277">
        <v>1691708.56</v>
      </c>
      <c r="G59" s="277">
        <v>494280.08</v>
      </c>
      <c r="H59" s="275">
        <v>4000</v>
      </c>
      <c r="I59" s="275">
        <v>69953.88</v>
      </c>
      <c r="J59" s="275"/>
      <c r="K59" s="275"/>
      <c r="L59" s="277"/>
      <c r="M59" s="277"/>
      <c r="N59" s="277"/>
      <c r="O59" s="277">
        <v>2522084.4900000002</v>
      </c>
      <c r="P59" s="54">
        <v>1192635.56</v>
      </c>
      <c r="Q59" s="54"/>
      <c r="R59" s="54">
        <v>206.84</v>
      </c>
      <c r="S59" s="54"/>
      <c r="T59" s="54">
        <v>941332</v>
      </c>
      <c r="U59" s="54"/>
      <c r="V59" s="54">
        <v>148800</v>
      </c>
      <c r="W59" s="276">
        <v>1345554</v>
      </c>
      <c r="X59" s="276"/>
      <c r="Y59" s="276"/>
      <c r="Z59" s="276"/>
      <c r="AA59" s="276">
        <v>463304.37</v>
      </c>
      <c r="AB59" s="276">
        <v>44324.3</v>
      </c>
      <c r="AC59" s="276"/>
      <c r="AD59" s="276"/>
      <c r="AE59" s="276"/>
      <c r="AF59" s="277"/>
      <c r="AG59" s="277"/>
      <c r="AH59" s="277"/>
    </row>
    <row r="60" spans="1:34" x14ac:dyDescent="0.2">
      <c r="A60" s="277" t="s">
        <v>1645</v>
      </c>
      <c r="B60" s="274">
        <v>1105720.56</v>
      </c>
      <c r="C60" s="274">
        <v>154434.79999999999</v>
      </c>
      <c r="D60" s="274">
        <v>56187.57</v>
      </c>
      <c r="E60" s="274"/>
      <c r="F60" s="277">
        <v>396696.1</v>
      </c>
      <c r="G60" s="277">
        <v>574881.25</v>
      </c>
      <c r="H60" s="275">
        <v>1364</v>
      </c>
      <c r="I60" s="275">
        <v>104925</v>
      </c>
      <c r="J60" s="275"/>
      <c r="K60" s="275">
        <v>428.23</v>
      </c>
      <c r="L60" s="277"/>
      <c r="M60" s="277">
        <v>-257111.57</v>
      </c>
      <c r="N60" s="277">
        <v>120636.95</v>
      </c>
      <c r="O60" s="277">
        <v>2222830.3199999998</v>
      </c>
      <c r="P60" s="54">
        <v>1391401.25</v>
      </c>
      <c r="Q60" s="54"/>
      <c r="R60" s="54">
        <v>2151.1999999999998</v>
      </c>
      <c r="S60" s="54"/>
      <c r="T60" s="54">
        <v>759108.5</v>
      </c>
      <c r="U60" s="54"/>
      <c r="V60" s="54">
        <v>39000</v>
      </c>
      <c r="W60" s="276">
        <v>1177403.5</v>
      </c>
      <c r="X60" s="276"/>
      <c r="Y60" s="276"/>
      <c r="Z60" s="276"/>
      <c r="AA60" s="276">
        <v>656249.88</v>
      </c>
      <c r="AB60" s="276">
        <v>152202.22</v>
      </c>
      <c r="AC60" s="276"/>
      <c r="AD60" s="276"/>
      <c r="AE60" s="276">
        <v>11521</v>
      </c>
      <c r="AF60" s="277"/>
      <c r="AG60" s="277"/>
      <c r="AH60" s="277"/>
    </row>
    <row r="61" spans="1:34" x14ac:dyDescent="0.2">
      <c r="A61" s="277" t="s">
        <v>1646</v>
      </c>
      <c r="B61" s="274">
        <v>1710637.46</v>
      </c>
      <c r="C61" s="274">
        <v>121304.25</v>
      </c>
      <c r="D61" s="274">
        <v>264657.71999999997</v>
      </c>
      <c r="E61" s="274"/>
      <c r="F61" s="277">
        <v>2831129.9</v>
      </c>
      <c r="G61" s="277">
        <v>1508503.69</v>
      </c>
      <c r="H61" s="275">
        <v>15300</v>
      </c>
      <c r="I61" s="275">
        <v>372006.15</v>
      </c>
      <c r="J61" s="275"/>
      <c r="K61" s="275">
        <v>5618</v>
      </c>
      <c r="L61" s="277"/>
      <c r="M61" s="277">
        <v>2261133.75</v>
      </c>
      <c r="N61" s="277">
        <v>3326.12</v>
      </c>
      <c r="O61" s="277">
        <v>3033155.83</v>
      </c>
      <c r="P61" s="54">
        <v>3014529.75</v>
      </c>
      <c r="Q61" s="54">
        <v>545690</v>
      </c>
      <c r="R61" s="54">
        <v>3320.87</v>
      </c>
      <c r="S61" s="54"/>
      <c r="T61" s="54">
        <v>2473089.5</v>
      </c>
      <c r="U61" s="54"/>
      <c r="V61" s="54">
        <v>341342</v>
      </c>
      <c r="W61" s="276">
        <v>3588427.37</v>
      </c>
      <c r="X61" s="276"/>
      <c r="Y61" s="276"/>
      <c r="Z61" s="276"/>
      <c r="AA61" s="276">
        <v>1901240.63</v>
      </c>
      <c r="AB61" s="276">
        <v>109020.95</v>
      </c>
      <c r="AC61" s="276"/>
      <c r="AD61" s="276"/>
      <c r="AE61" s="276"/>
      <c r="AF61" s="277"/>
      <c r="AG61" s="277"/>
      <c r="AH61" s="277"/>
    </row>
    <row r="62" spans="1:34" x14ac:dyDescent="0.2">
      <c r="A62" s="277" t="s">
        <v>1647</v>
      </c>
      <c r="B62" s="274">
        <v>417095.33</v>
      </c>
      <c r="C62" s="274">
        <v>119759.96</v>
      </c>
      <c r="D62" s="274">
        <v>301798.68</v>
      </c>
      <c r="E62" s="274"/>
      <c r="F62" s="277">
        <v>815764.19</v>
      </c>
      <c r="G62" s="277">
        <v>590871.69999999995</v>
      </c>
      <c r="H62" s="275">
        <v>0</v>
      </c>
      <c r="I62" s="275">
        <v>299567.2</v>
      </c>
      <c r="J62" s="275"/>
      <c r="K62" s="275">
        <v>0</v>
      </c>
      <c r="L62" s="277"/>
      <c r="M62" s="277">
        <v>-189848.3</v>
      </c>
      <c r="N62" s="277"/>
      <c r="O62" s="277">
        <v>2266667.36</v>
      </c>
      <c r="P62" s="54">
        <v>1443315.14</v>
      </c>
      <c r="Q62" s="54"/>
      <c r="R62" s="54">
        <v>1144.8800000000001</v>
      </c>
      <c r="S62" s="54"/>
      <c r="T62" s="54">
        <v>1278049.5</v>
      </c>
      <c r="U62" s="54"/>
      <c r="V62" s="54">
        <v>10500</v>
      </c>
      <c r="W62" s="276">
        <v>1654041.5</v>
      </c>
      <c r="X62" s="276"/>
      <c r="Y62" s="276"/>
      <c r="Z62" s="276"/>
      <c r="AA62" s="276">
        <v>839441.26</v>
      </c>
      <c r="AB62" s="276">
        <v>191088.16</v>
      </c>
      <c r="AC62" s="276"/>
      <c r="AD62" s="276"/>
      <c r="AE62" s="276"/>
      <c r="AF62" s="277"/>
      <c r="AG62" s="277"/>
      <c r="AH62" s="277"/>
    </row>
    <row r="63" spans="1:34" x14ac:dyDescent="0.2">
      <c r="A63" s="277" t="s">
        <v>1648</v>
      </c>
      <c r="B63" s="274">
        <v>665743.05000000005</v>
      </c>
      <c r="C63" s="274">
        <v>73733.45</v>
      </c>
      <c r="D63" s="274">
        <v>43266.86</v>
      </c>
      <c r="E63" s="274"/>
      <c r="F63" s="277">
        <v>235260.98</v>
      </c>
      <c r="G63" s="277">
        <v>328246.81</v>
      </c>
      <c r="H63" s="275">
        <v>3500</v>
      </c>
      <c r="I63" s="275">
        <v>55275.59</v>
      </c>
      <c r="J63" s="275"/>
      <c r="K63" s="275">
        <v>2048.0700000000002</v>
      </c>
      <c r="L63" s="277"/>
      <c r="M63" s="277">
        <v>-666800.07999999996</v>
      </c>
      <c r="N63" s="277">
        <v>-10</v>
      </c>
      <c r="O63" s="277">
        <v>1987498.73</v>
      </c>
      <c r="P63" s="54">
        <v>1005739.83</v>
      </c>
      <c r="Q63" s="54">
        <v>123850</v>
      </c>
      <c r="R63" s="54">
        <v>1428.36</v>
      </c>
      <c r="S63" s="54"/>
      <c r="T63" s="54">
        <v>444626</v>
      </c>
      <c r="U63" s="54"/>
      <c r="V63" s="54">
        <v>238400</v>
      </c>
      <c r="W63" s="276">
        <v>841456</v>
      </c>
      <c r="X63" s="276"/>
      <c r="Y63" s="276"/>
      <c r="Z63" s="276"/>
      <c r="AA63" s="276">
        <v>723124.21</v>
      </c>
      <c r="AB63" s="276">
        <v>263273.14</v>
      </c>
      <c r="AC63" s="276"/>
      <c r="AD63" s="276"/>
      <c r="AE63" s="276">
        <v>6322</v>
      </c>
      <c r="AF63" s="277"/>
      <c r="AG63" s="277"/>
      <c r="AH63" s="277"/>
    </row>
    <row r="64" spans="1:34" x14ac:dyDescent="0.2">
      <c r="A64" s="277" t="s">
        <v>1649</v>
      </c>
      <c r="B64" s="274">
        <v>468896.71</v>
      </c>
      <c r="C64" s="274">
        <v>18688</v>
      </c>
      <c r="D64" s="274">
        <v>89176.85</v>
      </c>
      <c r="E64" s="274"/>
      <c r="F64" s="277">
        <v>254899.19</v>
      </c>
      <c r="G64" s="277">
        <v>213002.32</v>
      </c>
      <c r="H64" s="275">
        <v>2800</v>
      </c>
      <c r="I64" s="275">
        <v>180054.06</v>
      </c>
      <c r="J64" s="275"/>
      <c r="K64" s="275">
        <v>76.069999999999993</v>
      </c>
      <c r="L64" s="277"/>
      <c r="M64" s="277">
        <v>1210641.8899999999</v>
      </c>
      <c r="N64" s="277">
        <v>22235.29</v>
      </c>
      <c r="O64" s="277">
        <v>132947.94</v>
      </c>
      <c r="P64" s="54">
        <v>1552085.8</v>
      </c>
      <c r="Q64" s="54">
        <v>75000</v>
      </c>
      <c r="R64" s="54">
        <v>1347.36</v>
      </c>
      <c r="S64" s="54"/>
      <c r="T64" s="54">
        <v>1000662</v>
      </c>
      <c r="U64" s="54"/>
      <c r="V64" s="54"/>
      <c r="W64" s="276">
        <v>1677062</v>
      </c>
      <c r="X64" s="276"/>
      <c r="Y64" s="276"/>
      <c r="Z64" s="276"/>
      <c r="AA64" s="276">
        <v>997621.99</v>
      </c>
      <c r="AB64" s="276">
        <v>116456.99</v>
      </c>
      <c r="AC64" s="276"/>
      <c r="AD64" s="276"/>
      <c r="AE64" s="276">
        <v>85674.36</v>
      </c>
      <c r="AF64" s="277"/>
      <c r="AG64" s="277"/>
      <c r="AH64" s="277"/>
    </row>
    <row r="65" spans="1:34" x14ac:dyDescent="0.2">
      <c r="A65" s="277" t="s">
        <v>1651</v>
      </c>
      <c r="B65" s="274">
        <v>661919.91</v>
      </c>
      <c r="C65" s="274">
        <v>871819.75</v>
      </c>
      <c r="D65" s="274">
        <v>177775.75</v>
      </c>
      <c r="E65" s="274"/>
      <c r="F65" s="277">
        <v>392156.17</v>
      </c>
      <c r="G65" s="277">
        <v>316354.17</v>
      </c>
      <c r="H65" s="275">
        <v>12080</v>
      </c>
      <c r="I65" s="275">
        <v>53233.5</v>
      </c>
      <c r="J65" s="275"/>
      <c r="K65" s="275">
        <v>5320.09</v>
      </c>
      <c r="L65" s="277"/>
      <c r="M65" s="277">
        <v>159047.67999999999</v>
      </c>
      <c r="N65" s="277"/>
      <c r="O65" s="277">
        <v>2051588.88</v>
      </c>
      <c r="P65" s="54">
        <v>1659019.38</v>
      </c>
      <c r="Q65" s="54">
        <v>177000</v>
      </c>
      <c r="R65" s="54">
        <v>1099.52</v>
      </c>
      <c r="S65" s="54"/>
      <c r="T65" s="54">
        <v>1406300</v>
      </c>
      <c r="U65" s="54"/>
      <c r="V65" s="54">
        <v>189000</v>
      </c>
      <c r="W65" s="276">
        <v>2211433.6</v>
      </c>
      <c r="X65" s="276"/>
      <c r="Y65" s="276"/>
      <c r="Z65" s="276"/>
      <c r="AA65" s="276">
        <v>945942.55</v>
      </c>
      <c r="AB65" s="276">
        <v>86130.36</v>
      </c>
      <c r="AC65" s="276"/>
      <c r="AD65" s="276"/>
      <c r="AE65" s="276">
        <v>16621.79</v>
      </c>
      <c r="AF65" s="277"/>
      <c r="AG65" s="277"/>
      <c r="AH65" s="277"/>
    </row>
    <row r="66" spans="1:34" x14ac:dyDescent="0.2">
      <c r="A66" s="277" t="s">
        <v>1652</v>
      </c>
      <c r="B66" s="274">
        <v>774357.87</v>
      </c>
      <c r="C66" s="274">
        <v>274874.98</v>
      </c>
      <c r="D66" s="274">
        <v>24751.91</v>
      </c>
      <c r="E66" s="274"/>
      <c r="F66" s="277">
        <v>1247252.1100000001</v>
      </c>
      <c r="G66" s="277">
        <v>277095.90000000002</v>
      </c>
      <c r="H66" s="275">
        <v>2740</v>
      </c>
      <c r="I66" s="275">
        <v>40142.78</v>
      </c>
      <c r="J66" s="275"/>
      <c r="K66" s="275">
        <v>167.75</v>
      </c>
      <c r="L66" s="277"/>
      <c r="M66" s="277">
        <v>150061.75</v>
      </c>
      <c r="N66" s="277">
        <v>440822.8</v>
      </c>
      <c r="O66" s="277">
        <v>2642678.98</v>
      </c>
      <c r="P66" s="54">
        <v>1442032.92</v>
      </c>
      <c r="Q66" s="54">
        <v>82500</v>
      </c>
      <c r="R66" s="54">
        <v>704.49</v>
      </c>
      <c r="S66" s="54"/>
      <c r="T66" s="54">
        <v>887128</v>
      </c>
      <c r="U66" s="54"/>
      <c r="V66" s="54">
        <v>109600</v>
      </c>
      <c r="W66" s="276">
        <v>1314648</v>
      </c>
      <c r="X66" s="276"/>
      <c r="Y66" s="276"/>
      <c r="Z66" s="276"/>
      <c r="AA66" s="276">
        <v>501163.65</v>
      </c>
      <c r="AB66" s="276">
        <v>182692.95</v>
      </c>
      <c r="AC66" s="276"/>
      <c r="AD66" s="276"/>
      <c r="AE66" s="276"/>
      <c r="AF66" s="277"/>
      <c r="AG66" s="277"/>
      <c r="AH66" s="277"/>
    </row>
    <row r="67" spans="1:34" x14ac:dyDescent="0.2">
      <c r="A67" s="277" t="s">
        <v>1655</v>
      </c>
      <c r="B67" s="274">
        <v>613581.63</v>
      </c>
      <c r="C67" s="274">
        <v>31975</v>
      </c>
      <c r="D67" s="274">
        <v>89891.78</v>
      </c>
      <c r="E67" s="274"/>
      <c r="F67" s="277">
        <v>1007515.5</v>
      </c>
      <c r="G67" s="277">
        <v>408174.18</v>
      </c>
      <c r="H67" s="275">
        <v>7500</v>
      </c>
      <c r="I67" s="275">
        <v>121617.64</v>
      </c>
      <c r="J67" s="275"/>
      <c r="K67" s="275">
        <v>2586</v>
      </c>
      <c r="L67" s="277"/>
      <c r="M67" s="277">
        <v>1495810.34</v>
      </c>
      <c r="N67" s="277">
        <v>56146.94</v>
      </c>
      <c r="O67" s="277">
        <v>488812.76</v>
      </c>
      <c r="P67" s="54">
        <v>1331173.01</v>
      </c>
      <c r="Q67" s="54"/>
      <c r="R67" s="54">
        <v>1509.09</v>
      </c>
      <c r="S67" s="54"/>
      <c r="T67" s="54">
        <v>937688.9</v>
      </c>
      <c r="U67" s="54"/>
      <c r="V67" s="54">
        <v>17000</v>
      </c>
      <c r="W67" s="276">
        <v>1461848.9</v>
      </c>
      <c r="X67" s="276"/>
      <c r="Y67" s="276"/>
      <c r="Z67" s="276"/>
      <c r="AA67" s="276">
        <v>731359.69</v>
      </c>
      <c r="AB67" s="276">
        <v>87526</v>
      </c>
      <c r="AC67" s="276"/>
      <c r="AD67" s="276"/>
      <c r="AE67" s="276">
        <v>6048</v>
      </c>
      <c r="AF67" s="277"/>
      <c r="AG67" s="277"/>
      <c r="AH67" s="277"/>
    </row>
    <row r="68" spans="1:34" x14ac:dyDescent="0.2">
      <c r="A68" s="277" t="s">
        <v>1656</v>
      </c>
      <c r="B68" s="274">
        <v>465527.36</v>
      </c>
      <c r="C68" s="274">
        <v>63821</v>
      </c>
      <c r="D68" s="274">
        <v>355420.02</v>
      </c>
      <c r="E68" s="274"/>
      <c r="F68" s="277">
        <v>876181.33</v>
      </c>
      <c r="G68" s="277">
        <v>736724.26</v>
      </c>
      <c r="H68" s="275">
        <v>28504</v>
      </c>
      <c r="I68" s="275">
        <v>68403.12</v>
      </c>
      <c r="J68" s="275"/>
      <c r="K68" s="275">
        <v>1244.82</v>
      </c>
      <c r="L68" s="277"/>
      <c r="M68" s="277"/>
      <c r="N68" s="277"/>
      <c r="O68" s="277">
        <v>3470807.02</v>
      </c>
      <c r="P68" s="54">
        <v>857894.74</v>
      </c>
      <c r="Q68" s="54">
        <v>13200</v>
      </c>
      <c r="R68" s="54"/>
      <c r="S68" s="54"/>
      <c r="T68" s="54">
        <v>1067360</v>
      </c>
      <c r="U68" s="54"/>
      <c r="V68" s="54"/>
      <c r="W68" s="276">
        <v>1313400</v>
      </c>
      <c r="X68" s="276"/>
      <c r="Y68" s="276"/>
      <c r="Z68" s="276"/>
      <c r="AA68" s="276">
        <v>526601.53</v>
      </c>
      <c r="AB68" s="276">
        <v>35274.199999999997</v>
      </c>
      <c r="AC68" s="276"/>
      <c r="AD68" s="276"/>
      <c r="AE68" s="276"/>
      <c r="AF68" s="277"/>
      <c r="AG68" s="277"/>
      <c r="AH68" s="277"/>
    </row>
    <row r="69" spans="1:34" x14ac:dyDescent="0.2">
      <c r="A69" s="277" t="s">
        <v>1657</v>
      </c>
      <c r="B69" s="274">
        <v>219184.21</v>
      </c>
      <c r="C69" s="274">
        <v>115461.13</v>
      </c>
      <c r="D69" s="274">
        <v>41207.599999999999</v>
      </c>
      <c r="E69" s="274"/>
      <c r="F69" s="277">
        <v>202604.23</v>
      </c>
      <c r="G69" s="277">
        <v>654651.78</v>
      </c>
      <c r="H69" s="275">
        <v>66000</v>
      </c>
      <c r="I69" s="275">
        <v>111934.9</v>
      </c>
      <c r="J69" s="275"/>
      <c r="K69" s="275">
        <v>0</v>
      </c>
      <c r="L69" s="277"/>
      <c r="M69" s="277">
        <v>-249218.14</v>
      </c>
      <c r="N69" s="277">
        <v>13369.42</v>
      </c>
      <c r="O69" s="277">
        <v>1201384.94</v>
      </c>
      <c r="P69" s="54">
        <v>755262.85</v>
      </c>
      <c r="Q69" s="54">
        <v>168500</v>
      </c>
      <c r="R69" s="54">
        <v>510.67</v>
      </c>
      <c r="S69" s="54"/>
      <c r="T69" s="54">
        <v>1260406.2</v>
      </c>
      <c r="U69" s="54"/>
      <c r="V69" s="54">
        <v>208600</v>
      </c>
      <c r="W69" s="276">
        <v>1761600.2</v>
      </c>
      <c r="X69" s="276"/>
      <c r="Y69" s="276"/>
      <c r="Z69" s="276"/>
      <c r="AA69" s="276">
        <v>472112.51</v>
      </c>
      <c r="AB69" s="276">
        <v>51346.18</v>
      </c>
      <c r="AC69" s="276"/>
      <c r="AD69" s="276"/>
      <c r="AE69" s="276">
        <v>7288</v>
      </c>
      <c r="AF69" s="277"/>
      <c r="AG69" s="277"/>
      <c r="AH69" s="277"/>
    </row>
    <row r="70" spans="1:34" x14ac:dyDescent="0.2">
      <c r="A70" s="277" t="s">
        <v>1659</v>
      </c>
      <c r="B70" s="274">
        <v>306467.45</v>
      </c>
      <c r="C70" s="274">
        <v>779691.2</v>
      </c>
      <c r="D70" s="274">
        <v>34124.339999999997</v>
      </c>
      <c r="E70" s="274"/>
      <c r="F70" s="277">
        <v>369916</v>
      </c>
      <c r="G70" s="277">
        <v>239557.74</v>
      </c>
      <c r="H70" s="275">
        <v>0</v>
      </c>
      <c r="I70" s="275">
        <v>134896.28</v>
      </c>
      <c r="J70" s="275"/>
      <c r="K70" s="275">
        <v>768.45</v>
      </c>
      <c r="L70" s="277"/>
      <c r="M70" s="277">
        <v>-1467504.99</v>
      </c>
      <c r="N70" s="277">
        <v>261932.6</v>
      </c>
      <c r="O70" s="277">
        <v>2538134.58</v>
      </c>
      <c r="P70" s="54">
        <v>1299651.3799999999</v>
      </c>
      <c r="Q70" s="54">
        <v>184190</v>
      </c>
      <c r="R70" s="54">
        <v>586.63</v>
      </c>
      <c r="S70" s="54"/>
      <c r="T70" s="54">
        <v>1205404</v>
      </c>
      <c r="U70" s="54"/>
      <c r="V70" s="54">
        <v>262005</v>
      </c>
      <c r="W70" s="276">
        <v>1635136</v>
      </c>
      <c r="X70" s="276"/>
      <c r="Y70" s="276"/>
      <c r="Z70" s="276"/>
      <c r="AA70" s="276">
        <v>1014639.44</v>
      </c>
      <c r="AB70" s="276">
        <v>18863.759999999998</v>
      </c>
      <c r="AC70" s="276"/>
      <c r="AD70" s="276"/>
      <c r="AE70" s="276">
        <v>9046</v>
      </c>
      <c r="AF70" s="277"/>
      <c r="AG70" s="277"/>
      <c r="AH70" s="277"/>
    </row>
    <row r="71" spans="1:34" x14ac:dyDescent="0.2">
      <c r="A71" s="277" t="s">
        <v>1660</v>
      </c>
      <c r="B71" s="274">
        <v>590179.07999999996</v>
      </c>
      <c r="C71" s="274">
        <v>122400</v>
      </c>
      <c r="D71" s="274">
        <v>48852.12</v>
      </c>
      <c r="E71" s="274"/>
      <c r="F71" s="277">
        <v>410565.72</v>
      </c>
      <c r="G71" s="277">
        <v>470658.97</v>
      </c>
      <c r="H71" s="275">
        <v>4900</v>
      </c>
      <c r="I71" s="275">
        <v>130537.92</v>
      </c>
      <c r="J71" s="275"/>
      <c r="K71" s="275"/>
      <c r="L71" s="277"/>
      <c r="M71" s="277">
        <v>-705836</v>
      </c>
      <c r="N71" s="277"/>
      <c r="O71" s="277">
        <v>1881601.57</v>
      </c>
      <c r="P71" s="54">
        <v>1423234.84</v>
      </c>
      <c r="Q71" s="54">
        <v>238505</v>
      </c>
      <c r="R71" s="54">
        <v>851.89</v>
      </c>
      <c r="S71" s="54"/>
      <c r="T71" s="54">
        <v>987252</v>
      </c>
      <c r="U71" s="54"/>
      <c r="V71" s="54"/>
      <c r="W71" s="276">
        <v>1511204</v>
      </c>
      <c r="X71" s="276"/>
      <c r="Y71" s="276"/>
      <c r="Z71" s="276"/>
      <c r="AA71" s="276">
        <v>601461.53</v>
      </c>
      <c r="AB71" s="276">
        <v>90946.8</v>
      </c>
      <c r="AC71" s="276"/>
      <c r="AD71" s="276"/>
      <c r="AE71" s="276"/>
      <c r="AF71" s="277"/>
      <c r="AG71" s="277"/>
      <c r="AH71" s="277"/>
    </row>
    <row r="72" spans="1:34" ht="15" customHeight="1" x14ac:dyDescent="0.2">
      <c r="A72" s="277" t="s">
        <v>1661</v>
      </c>
      <c r="B72" s="274">
        <v>415990.41</v>
      </c>
      <c r="C72" s="274">
        <v>170669.5</v>
      </c>
      <c r="D72" s="274">
        <v>30982.87</v>
      </c>
      <c r="E72" s="274"/>
      <c r="F72" s="277">
        <v>626495.41</v>
      </c>
      <c r="G72" s="277">
        <v>200304.84</v>
      </c>
      <c r="H72" s="275">
        <v>1680</v>
      </c>
      <c r="I72" s="275">
        <v>23532.720000000001</v>
      </c>
      <c r="J72" s="275"/>
      <c r="K72" s="275">
        <v>2430</v>
      </c>
      <c r="L72" s="277"/>
      <c r="M72" s="277">
        <v>-1533282.62</v>
      </c>
      <c r="N72" s="277"/>
      <c r="O72" s="277">
        <v>2618687.59</v>
      </c>
      <c r="P72" s="54">
        <v>1384809.08</v>
      </c>
      <c r="Q72" s="54"/>
      <c r="R72" s="54">
        <v>1001.42</v>
      </c>
      <c r="S72" s="54"/>
      <c r="T72" s="54">
        <v>622063.5</v>
      </c>
      <c r="U72" s="54"/>
      <c r="V72" s="54">
        <v>81000</v>
      </c>
      <c r="W72" s="276">
        <v>1117695.5</v>
      </c>
      <c r="X72" s="276"/>
      <c r="Y72" s="276"/>
      <c r="Z72" s="276"/>
      <c r="AA72" s="276">
        <v>487056.69</v>
      </c>
      <c r="AB72" s="276">
        <v>111059.66</v>
      </c>
      <c r="AC72" s="276"/>
      <c r="AD72" s="276"/>
      <c r="AE72" s="276">
        <v>16018.81</v>
      </c>
      <c r="AF72" s="277"/>
      <c r="AG72" s="277"/>
      <c r="AH72" s="277"/>
    </row>
    <row r="73" spans="1:34" x14ac:dyDescent="0.2">
      <c r="A73" s="277" t="s">
        <v>1662</v>
      </c>
      <c r="B73" s="274">
        <v>354199.41</v>
      </c>
      <c r="C73" s="274">
        <v>166660.28</v>
      </c>
      <c r="D73" s="274">
        <v>33326.86</v>
      </c>
      <c r="E73" s="274"/>
      <c r="F73" s="277">
        <v>33183.1</v>
      </c>
      <c r="G73" s="277">
        <v>162135.62</v>
      </c>
      <c r="H73" s="275">
        <v>2500</v>
      </c>
      <c r="I73" s="275">
        <v>40525.58</v>
      </c>
      <c r="J73" s="275"/>
      <c r="K73" s="275">
        <v>1434.99</v>
      </c>
      <c r="L73" s="277"/>
      <c r="M73" s="277">
        <v>-973911.29</v>
      </c>
      <c r="N73" s="277">
        <v>-206003.20000000001</v>
      </c>
      <c r="O73" s="277">
        <v>2255161.35</v>
      </c>
      <c r="P73" s="54">
        <v>812476.04</v>
      </c>
      <c r="Q73" s="54">
        <v>165000</v>
      </c>
      <c r="R73" s="54">
        <v>782.7</v>
      </c>
      <c r="S73" s="54"/>
      <c r="T73" s="54">
        <v>927983.5</v>
      </c>
      <c r="U73" s="54"/>
      <c r="V73" s="54">
        <v>287200</v>
      </c>
      <c r="W73" s="276">
        <v>1109783.5</v>
      </c>
      <c r="X73" s="276"/>
      <c r="Y73" s="276"/>
      <c r="Z73" s="276"/>
      <c r="AA73" s="276">
        <v>813946.06</v>
      </c>
      <c r="AB73" s="276">
        <v>77214.039999999994</v>
      </c>
      <c r="AC73" s="276">
        <v>447387.21</v>
      </c>
      <c r="AD73" s="276"/>
      <c r="AE73" s="276">
        <v>10951</v>
      </c>
      <c r="AF73" s="277"/>
      <c r="AG73" s="277"/>
      <c r="AH73" s="277"/>
    </row>
    <row r="74" spans="1:34" x14ac:dyDescent="0.2">
      <c r="A74" s="277" t="s">
        <v>1663</v>
      </c>
      <c r="B74" s="274">
        <v>578155.68000000005</v>
      </c>
      <c r="C74" s="274">
        <v>574486.07999999996</v>
      </c>
      <c r="D74" s="274">
        <v>43913.56</v>
      </c>
      <c r="E74" s="274"/>
      <c r="F74" s="277">
        <v>748835.3</v>
      </c>
      <c r="G74" s="277">
        <v>188955.39</v>
      </c>
      <c r="H74" s="275">
        <v>2000</v>
      </c>
      <c r="I74" s="275">
        <v>149506.26</v>
      </c>
      <c r="J74" s="275"/>
      <c r="K74" s="275">
        <v>41.4</v>
      </c>
      <c r="L74" s="277"/>
      <c r="M74" s="277">
        <v>-352141.25</v>
      </c>
      <c r="N74" s="277">
        <v>134185.57999999999</v>
      </c>
      <c r="O74" s="277">
        <v>2065017.96</v>
      </c>
      <c r="P74" s="54">
        <v>1480083.17</v>
      </c>
      <c r="Q74" s="54"/>
      <c r="R74" s="54">
        <v>1251.6099999999999</v>
      </c>
      <c r="S74" s="54"/>
      <c r="T74" s="54">
        <v>766760</v>
      </c>
      <c r="U74" s="54"/>
      <c r="V74" s="54">
        <v>86300.18</v>
      </c>
      <c r="W74" s="276">
        <v>1432710</v>
      </c>
      <c r="X74" s="276"/>
      <c r="Y74" s="276"/>
      <c r="Z74" s="276"/>
      <c r="AA74" s="276">
        <v>644707.02</v>
      </c>
      <c r="AB74" s="276">
        <v>84611.88</v>
      </c>
      <c r="AC74" s="276"/>
      <c r="AD74" s="276"/>
      <c r="AE74" s="276">
        <v>14500</v>
      </c>
      <c r="AF74" s="277"/>
      <c r="AG74" s="277"/>
      <c r="AH74" s="277"/>
    </row>
    <row r="75" spans="1:34" x14ac:dyDescent="0.2">
      <c r="A75" s="277" t="s">
        <v>1664</v>
      </c>
      <c r="B75" s="274">
        <v>981270.32</v>
      </c>
      <c r="C75" s="274">
        <v>690286.98</v>
      </c>
      <c r="D75" s="274">
        <v>243063.16</v>
      </c>
      <c r="E75" s="274"/>
      <c r="F75" s="277">
        <v>406094.16</v>
      </c>
      <c r="G75" s="277">
        <v>914082.26</v>
      </c>
      <c r="H75" s="275">
        <v>13630</v>
      </c>
      <c r="I75" s="275">
        <v>149656.73000000001</v>
      </c>
      <c r="J75" s="275"/>
      <c r="K75" s="275">
        <v>3476</v>
      </c>
      <c r="L75" s="277"/>
      <c r="M75" s="277">
        <v>454937.14</v>
      </c>
      <c r="N75" s="277">
        <v>-283873.74</v>
      </c>
      <c r="O75" s="277">
        <v>2127187.88</v>
      </c>
      <c r="P75" s="54">
        <v>2326462.54</v>
      </c>
      <c r="Q75" s="54">
        <v>109900</v>
      </c>
      <c r="R75" s="54">
        <v>1989.42</v>
      </c>
      <c r="S75" s="54"/>
      <c r="T75" s="54">
        <v>912350.5</v>
      </c>
      <c r="U75" s="54"/>
      <c r="V75" s="54">
        <v>277100</v>
      </c>
      <c r="W75" s="276">
        <v>1814027.5</v>
      </c>
      <c r="X75" s="276"/>
      <c r="Y75" s="276">
        <v>6209</v>
      </c>
      <c r="Z75" s="276"/>
      <c r="AA75" s="276">
        <v>618450.43999999994</v>
      </c>
      <c r="AB75" s="276">
        <v>267061.2</v>
      </c>
      <c r="AC75" s="276"/>
      <c r="AD75" s="276"/>
      <c r="AE75" s="276">
        <v>16484.45</v>
      </c>
      <c r="AF75" s="277"/>
      <c r="AG75" s="277"/>
      <c r="AH75" s="277"/>
    </row>
    <row r="76" spans="1:34" x14ac:dyDescent="0.2">
      <c r="A76" s="277" t="s">
        <v>1798</v>
      </c>
      <c r="B76" s="274">
        <v>1033134.9</v>
      </c>
      <c r="C76" s="274">
        <v>324039.25</v>
      </c>
      <c r="D76" s="274">
        <v>73774.2</v>
      </c>
      <c r="E76" s="274"/>
      <c r="F76" s="277">
        <v>966430.19</v>
      </c>
      <c r="G76" s="277">
        <v>943556.2</v>
      </c>
      <c r="H76" s="275">
        <v>6045</v>
      </c>
      <c r="I76" s="275">
        <v>76205.22</v>
      </c>
      <c r="J76" s="275"/>
      <c r="K76" s="275">
        <v>0</v>
      </c>
      <c r="L76" s="277"/>
      <c r="M76" s="277"/>
      <c r="N76" s="277">
        <v>308039.32</v>
      </c>
      <c r="O76" s="277">
        <v>3692657.78</v>
      </c>
      <c r="P76" s="54">
        <v>2133338.36</v>
      </c>
      <c r="Q76" s="54">
        <v>80360</v>
      </c>
      <c r="R76" s="54">
        <v>1993.23</v>
      </c>
      <c r="S76" s="54"/>
      <c r="T76" s="54">
        <v>775880</v>
      </c>
      <c r="U76" s="54"/>
      <c r="V76" s="54">
        <v>92200</v>
      </c>
      <c r="W76" s="276">
        <v>1328680</v>
      </c>
      <c r="X76" s="276"/>
      <c r="Y76" s="276"/>
      <c r="Z76" s="276"/>
      <c r="AA76" s="276">
        <v>692031.03</v>
      </c>
      <c r="AB76" s="276">
        <v>179642.6</v>
      </c>
      <c r="AC76" s="276"/>
      <c r="AD76" s="276"/>
      <c r="AE76" s="276">
        <v>10111</v>
      </c>
      <c r="AF76" s="277"/>
      <c r="AG76" s="277"/>
      <c r="AH76" s="277"/>
    </row>
    <row r="77" spans="1:34" x14ac:dyDescent="0.2">
      <c r="A77" s="277" t="s">
        <v>1665</v>
      </c>
      <c r="B77" s="274">
        <v>319312.93</v>
      </c>
      <c r="C77" s="274">
        <v>120369</v>
      </c>
      <c r="D77" s="274">
        <v>14415.28</v>
      </c>
      <c r="E77" s="274"/>
      <c r="F77" s="277">
        <v>2877645.83</v>
      </c>
      <c r="G77" s="277">
        <v>103026.62</v>
      </c>
      <c r="H77" s="275">
        <v>0</v>
      </c>
      <c r="I77" s="275">
        <v>130684.53</v>
      </c>
      <c r="J77" s="275">
        <v>242300</v>
      </c>
      <c r="K77" s="275"/>
      <c r="L77" s="277"/>
      <c r="M77" s="277"/>
      <c r="N77" s="277">
        <v>535629.29</v>
      </c>
      <c r="O77" s="277">
        <v>2241713.0099999998</v>
      </c>
      <c r="P77" s="54">
        <v>948834.9</v>
      </c>
      <c r="Q77" s="54"/>
      <c r="R77" s="54">
        <v>663.18</v>
      </c>
      <c r="S77" s="54"/>
      <c r="T77" s="54">
        <v>767840</v>
      </c>
      <c r="U77" s="54"/>
      <c r="V77" s="54">
        <v>181592</v>
      </c>
      <c r="W77" s="276">
        <v>1256392</v>
      </c>
      <c r="X77" s="276"/>
      <c r="Y77" s="276"/>
      <c r="Z77" s="276"/>
      <c r="AA77" s="276">
        <v>806436.46</v>
      </c>
      <c r="AB77" s="276">
        <v>214475.8</v>
      </c>
      <c r="AC77" s="276"/>
      <c r="AD77" s="276"/>
      <c r="AE77" s="276">
        <v>49830.94</v>
      </c>
      <c r="AF77" s="277"/>
      <c r="AG77" s="277"/>
      <c r="AH77" s="277"/>
    </row>
    <row r="78" spans="1:34" x14ac:dyDescent="0.2">
      <c r="A78" s="277" t="s">
        <v>1666</v>
      </c>
      <c r="B78" s="274">
        <v>204057.64</v>
      </c>
      <c r="C78" s="274">
        <v>39825.5</v>
      </c>
      <c r="D78" s="274">
        <v>64706.55</v>
      </c>
      <c r="E78" s="274"/>
      <c r="F78" s="277">
        <v>825096.07</v>
      </c>
      <c r="G78" s="277">
        <v>536841.11</v>
      </c>
      <c r="H78" s="275">
        <v>3000</v>
      </c>
      <c r="I78" s="275">
        <v>170657.54</v>
      </c>
      <c r="J78" s="275">
        <v>10000</v>
      </c>
      <c r="K78" s="275">
        <v>381</v>
      </c>
      <c r="L78" s="277"/>
      <c r="M78" s="277"/>
      <c r="N78" s="277">
        <v>-295703.48</v>
      </c>
      <c r="O78" s="277">
        <v>1881918.88</v>
      </c>
      <c r="P78" s="54">
        <v>1472297.44</v>
      </c>
      <c r="Q78" s="54"/>
      <c r="R78" s="54">
        <v>479.24</v>
      </c>
      <c r="S78" s="54"/>
      <c r="T78" s="54">
        <v>1524000.25</v>
      </c>
      <c r="U78" s="54"/>
      <c r="V78" s="54">
        <v>97600</v>
      </c>
      <c r="W78" s="276">
        <v>2108360.25</v>
      </c>
      <c r="X78" s="276"/>
      <c r="Y78" s="276"/>
      <c r="Z78" s="276"/>
      <c r="AA78" s="276">
        <v>684889.35</v>
      </c>
      <c r="AB78" s="276">
        <v>206386.4</v>
      </c>
      <c r="AC78" s="276"/>
      <c r="AD78" s="276"/>
      <c r="AE78" s="276">
        <v>140550</v>
      </c>
      <c r="AF78" s="277"/>
      <c r="AG78" s="277"/>
      <c r="AH78" s="277"/>
    </row>
    <row r="79" spans="1:34" x14ac:dyDescent="0.2">
      <c r="A79" s="277" t="s">
        <v>1667</v>
      </c>
      <c r="B79" s="274">
        <v>146529.03</v>
      </c>
      <c r="C79" s="274">
        <v>15677.5</v>
      </c>
      <c r="D79" s="274">
        <v>58118.47</v>
      </c>
      <c r="E79" s="274"/>
      <c r="F79" s="277">
        <v>810473.22</v>
      </c>
      <c r="G79" s="277">
        <v>1194591.29</v>
      </c>
      <c r="H79" s="275">
        <v>0</v>
      </c>
      <c r="I79" s="275">
        <v>43350</v>
      </c>
      <c r="J79" s="275"/>
      <c r="K79" s="275">
        <v>937.85</v>
      </c>
      <c r="L79" s="277">
        <v>5000</v>
      </c>
      <c r="M79" s="277"/>
      <c r="N79" s="277">
        <v>211939.61</v>
      </c>
      <c r="O79" s="277">
        <v>1941230.36</v>
      </c>
      <c r="P79" s="54">
        <v>952271.63</v>
      </c>
      <c r="Q79" s="54">
        <v>168590</v>
      </c>
      <c r="R79" s="54">
        <v>360.33</v>
      </c>
      <c r="S79" s="54"/>
      <c r="T79" s="54">
        <v>896209.5</v>
      </c>
      <c r="U79" s="54"/>
      <c r="V79" s="54">
        <v>258810.72</v>
      </c>
      <c r="W79" s="276">
        <v>1313418.5</v>
      </c>
      <c r="X79" s="276"/>
      <c r="Y79" s="276"/>
      <c r="Z79" s="276"/>
      <c r="AA79" s="276">
        <v>635517.81999999995</v>
      </c>
      <c r="AB79" s="276">
        <v>125131.17</v>
      </c>
      <c r="AC79" s="276"/>
      <c r="AD79" s="276"/>
      <c r="AE79" s="276">
        <v>134488</v>
      </c>
      <c r="AF79" s="277"/>
      <c r="AG79" s="277"/>
      <c r="AH79" s="277"/>
    </row>
    <row r="80" spans="1:34" x14ac:dyDescent="0.2">
      <c r="A80" s="277" t="s">
        <v>1668</v>
      </c>
      <c r="B80" s="274">
        <v>338370.53</v>
      </c>
      <c r="C80" s="274">
        <v>48147</v>
      </c>
      <c r="D80" s="274">
        <v>73355</v>
      </c>
      <c r="E80" s="274"/>
      <c r="F80" s="277">
        <v>385082.6</v>
      </c>
      <c r="G80" s="277">
        <v>92908.12</v>
      </c>
      <c r="H80" s="275">
        <v>0</v>
      </c>
      <c r="I80" s="275">
        <v>97342.27</v>
      </c>
      <c r="J80" s="275"/>
      <c r="K80" s="275"/>
      <c r="L80" s="277">
        <v>5000</v>
      </c>
      <c r="M80" s="277">
        <v>-1140722.08</v>
      </c>
      <c r="N80" s="277"/>
      <c r="O80" s="277">
        <v>1940061.77</v>
      </c>
      <c r="P80" s="54">
        <v>1526498.21</v>
      </c>
      <c r="Q80" s="54">
        <v>157000</v>
      </c>
      <c r="R80" s="54">
        <v>610.63</v>
      </c>
      <c r="S80" s="54"/>
      <c r="T80" s="54">
        <v>1397849</v>
      </c>
      <c r="U80" s="54"/>
      <c r="V80" s="54">
        <v>235000</v>
      </c>
      <c r="W80" s="276">
        <v>2205329</v>
      </c>
      <c r="X80" s="276"/>
      <c r="Y80" s="276"/>
      <c r="Z80" s="276"/>
      <c r="AA80" s="276">
        <v>892027.51</v>
      </c>
      <c r="AB80" s="276">
        <v>113108.04</v>
      </c>
      <c r="AC80" s="276"/>
      <c r="AD80" s="276"/>
      <c r="AE80" s="276">
        <v>67300</v>
      </c>
      <c r="AF80" s="277"/>
      <c r="AG80" s="277"/>
      <c r="AH80" s="277"/>
    </row>
    <row r="81" spans="1:34" ht="15.75" customHeight="1" x14ac:dyDescent="0.2">
      <c r="A81" s="277" t="s">
        <v>1669</v>
      </c>
      <c r="B81" s="274">
        <v>144904.57999999999</v>
      </c>
      <c r="C81" s="274">
        <v>14784</v>
      </c>
      <c r="D81" s="274">
        <v>158858.34</v>
      </c>
      <c r="E81" s="274"/>
      <c r="F81" s="277">
        <v>328002</v>
      </c>
      <c r="G81" s="277">
        <v>-224948.53</v>
      </c>
      <c r="H81" s="275">
        <v>348057.4</v>
      </c>
      <c r="I81" s="275">
        <v>111599.08</v>
      </c>
      <c r="J81" s="275"/>
      <c r="K81" s="275"/>
      <c r="L81" s="277">
        <v>5000</v>
      </c>
      <c r="M81" s="277"/>
      <c r="N81" s="277">
        <v>-1448017.05</v>
      </c>
      <c r="O81" s="277">
        <v>2076384.94</v>
      </c>
      <c r="P81" s="54">
        <v>992850.73</v>
      </c>
      <c r="Q81" s="54"/>
      <c r="R81" s="54">
        <v>412.69</v>
      </c>
      <c r="S81" s="54"/>
      <c r="T81" s="54">
        <v>841138.07</v>
      </c>
      <c r="U81" s="54"/>
      <c r="V81" s="54">
        <v>33600</v>
      </c>
      <c r="W81" s="276">
        <v>1239978.07</v>
      </c>
      <c r="X81" s="276"/>
      <c r="Y81" s="276"/>
      <c r="Z81" s="276"/>
      <c r="AA81" s="276">
        <v>739353.17</v>
      </c>
      <c r="AB81" s="276">
        <v>407869.94</v>
      </c>
      <c r="AC81" s="276"/>
      <c r="AD81" s="276"/>
      <c r="AE81" s="276">
        <v>27436.29</v>
      </c>
      <c r="AF81" s="277"/>
      <c r="AG81" s="277"/>
      <c r="AH81" s="277"/>
    </row>
    <row r="82" spans="1:34" x14ac:dyDescent="0.2">
      <c r="A82" s="277" t="s">
        <v>1670</v>
      </c>
      <c r="B82" s="274">
        <v>528563.29</v>
      </c>
      <c r="C82" s="274">
        <v>0</v>
      </c>
      <c r="D82" s="274">
        <v>84144.99</v>
      </c>
      <c r="E82" s="274"/>
      <c r="F82" s="277">
        <v>62963.3</v>
      </c>
      <c r="G82" s="277">
        <v>347705.28</v>
      </c>
      <c r="H82" s="275"/>
      <c r="I82" s="275">
        <v>135926.13</v>
      </c>
      <c r="J82" s="275"/>
      <c r="K82" s="275"/>
      <c r="L82" s="277">
        <v>10000</v>
      </c>
      <c r="M82" s="277"/>
      <c r="N82" s="277">
        <v>-997051.67</v>
      </c>
      <c r="O82" s="277">
        <v>1879892.65</v>
      </c>
      <c r="P82" s="54">
        <v>1074081.3500000001</v>
      </c>
      <c r="Q82" s="54"/>
      <c r="R82" s="54">
        <v>822.85</v>
      </c>
      <c r="S82" s="54"/>
      <c r="T82" s="54">
        <v>346577.5</v>
      </c>
      <c r="U82" s="54"/>
      <c r="V82" s="54">
        <v>16300</v>
      </c>
      <c r="W82" s="276">
        <v>715042.5</v>
      </c>
      <c r="X82" s="276"/>
      <c r="Y82" s="276">
        <v>4820</v>
      </c>
      <c r="Z82" s="276"/>
      <c r="AA82" s="276">
        <v>543237.37</v>
      </c>
      <c r="AB82" s="276">
        <v>164498.07999999999</v>
      </c>
      <c r="AC82" s="276"/>
      <c r="AD82" s="276"/>
      <c r="AE82" s="276"/>
      <c r="AF82" s="277"/>
      <c r="AG82" s="277"/>
      <c r="AH82" s="277"/>
    </row>
    <row r="83" spans="1:34" x14ac:dyDescent="0.2">
      <c r="A83" s="277" t="s">
        <v>1671</v>
      </c>
      <c r="B83" s="274">
        <v>449339.77</v>
      </c>
      <c r="C83" s="274">
        <v>34823.9</v>
      </c>
      <c r="D83" s="274">
        <v>52229.7</v>
      </c>
      <c r="E83" s="274"/>
      <c r="F83" s="277">
        <v>342057.27</v>
      </c>
      <c r="G83" s="277">
        <v>228457.7</v>
      </c>
      <c r="H83" s="275">
        <v>0</v>
      </c>
      <c r="I83" s="275">
        <v>71945.820000000007</v>
      </c>
      <c r="J83" s="275">
        <v>970</v>
      </c>
      <c r="K83" s="275">
        <v>52030</v>
      </c>
      <c r="L83" s="277"/>
      <c r="M83" s="277"/>
      <c r="N83" s="277">
        <v>-830106.11</v>
      </c>
      <c r="O83" s="277">
        <v>1840507.51</v>
      </c>
      <c r="P83" s="54">
        <v>814821.93</v>
      </c>
      <c r="Q83" s="54"/>
      <c r="R83" s="54">
        <v>714.09</v>
      </c>
      <c r="S83" s="54"/>
      <c r="T83" s="54">
        <v>1419124</v>
      </c>
      <c r="U83" s="54"/>
      <c r="V83" s="54">
        <v>12200</v>
      </c>
      <c r="W83" s="276">
        <v>1634264</v>
      </c>
      <c r="X83" s="276"/>
      <c r="Y83" s="276"/>
      <c r="Z83" s="276"/>
      <c r="AA83" s="276">
        <v>445768.04</v>
      </c>
      <c r="AB83" s="276">
        <v>66716.86</v>
      </c>
      <c r="AC83" s="276"/>
      <c r="AD83" s="276"/>
      <c r="AE83" s="276">
        <v>74950</v>
      </c>
      <c r="AF83" s="277"/>
      <c r="AG83" s="277"/>
      <c r="AH83" s="277"/>
    </row>
    <row r="84" spans="1:34" x14ac:dyDescent="0.2">
      <c r="A84" s="277" t="s">
        <v>1672</v>
      </c>
      <c r="B84" s="274">
        <v>114430.94</v>
      </c>
      <c r="C84" s="274">
        <v>25956</v>
      </c>
      <c r="D84" s="274">
        <v>48055</v>
      </c>
      <c r="E84" s="274"/>
      <c r="F84" s="277">
        <v>738696.02</v>
      </c>
      <c r="G84" s="277">
        <v>92212.99</v>
      </c>
      <c r="H84" s="275">
        <v>48055</v>
      </c>
      <c r="I84" s="275">
        <v>71114.84</v>
      </c>
      <c r="J84" s="275">
        <v>5000</v>
      </c>
      <c r="K84" s="275">
        <v>67500</v>
      </c>
      <c r="L84" s="277"/>
      <c r="M84" s="277">
        <v>-1687841.73</v>
      </c>
      <c r="N84" s="277">
        <v>-500.27</v>
      </c>
      <c r="O84" s="277">
        <v>2651073.88</v>
      </c>
      <c r="P84" s="54">
        <v>763558.37</v>
      </c>
      <c r="Q84" s="54">
        <v>38460</v>
      </c>
      <c r="R84" s="54">
        <v>358.24</v>
      </c>
      <c r="S84" s="54"/>
      <c r="T84" s="54">
        <v>650613</v>
      </c>
      <c r="U84" s="54"/>
      <c r="V84" s="54">
        <v>89027.94</v>
      </c>
      <c r="W84" s="276">
        <v>899473</v>
      </c>
      <c r="X84" s="276"/>
      <c r="Y84" s="276"/>
      <c r="Z84" s="276"/>
      <c r="AA84" s="276">
        <v>637175.9</v>
      </c>
      <c r="AB84" s="276">
        <v>40845.17</v>
      </c>
      <c r="AC84" s="276"/>
      <c r="AD84" s="276"/>
      <c r="AE84" s="276">
        <v>73380.25</v>
      </c>
      <c r="AF84" s="277"/>
      <c r="AG84" s="277"/>
      <c r="AH84" s="277"/>
    </row>
    <row r="85" spans="1:34" x14ac:dyDescent="0.2">
      <c r="A85" s="277" t="s">
        <v>1783</v>
      </c>
      <c r="B85" s="274">
        <v>288139.08</v>
      </c>
      <c r="C85" s="274">
        <v>42829</v>
      </c>
      <c r="D85" s="274">
        <v>40041.9</v>
      </c>
      <c r="E85" s="274"/>
      <c r="F85" s="277">
        <v>547350.55000000005</v>
      </c>
      <c r="G85" s="277">
        <v>299169.43</v>
      </c>
      <c r="H85" s="275">
        <v>3000</v>
      </c>
      <c r="I85" s="275">
        <v>113700</v>
      </c>
      <c r="J85" s="275">
        <v>42500</v>
      </c>
      <c r="K85" s="275"/>
      <c r="L85" s="277">
        <v>15000</v>
      </c>
      <c r="M85" s="277"/>
      <c r="N85" s="277"/>
      <c r="O85" s="277">
        <v>3200752.69</v>
      </c>
      <c r="P85" s="54">
        <v>942310.89</v>
      </c>
      <c r="Q85" s="54">
        <v>145180</v>
      </c>
      <c r="R85" s="54">
        <v>1027.3800000000001</v>
      </c>
      <c r="S85" s="54"/>
      <c r="T85" s="54">
        <v>614788</v>
      </c>
      <c r="U85" s="54"/>
      <c r="V85" s="54">
        <v>34500</v>
      </c>
      <c r="W85" s="276">
        <v>933068</v>
      </c>
      <c r="X85" s="276"/>
      <c r="Y85" s="276"/>
      <c r="Z85" s="276"/>
      <c r="AA85" s="276">
        <v>684645.69</v>
      </c>
      <c r="AB85" s="276">
        <v>186857.66</v>
      </c>
      <c r="AC85" s="276"/>
      <c r="AD85" s="276"/>
      <c r="AE85" s="276">
        <v>162268</v>
      </c>
      <c r="AF85" s="277"/>
      <c r="AG85" s="277"/>
      <c r="AH85" s="277"/>
    </row>
    <row r="86" spans="1:34" x14ac:dyDescent="0.2">
      <c r="A86" s="277" t="s">
        <v>1673</v>
      </c>
      <c r="B86" s="274">
        <v>255476.83</v>
      </c>
      <c r="C86" s="274">
        <v>13065</v>
      </c>
      <c r="D86" s="274">
        <v>40352.410000000003</v>
      </c>
      <c r="E86" s="274"/>
      <c r="F86" s="277">
        <v>340282.25</v>
      </c>
      <c r="G86" s="277">
        <v>1177475.3700000001</v>
      </c>
      <c r="H86" s="275">
        <v>9660</v>
      </c>
      <c r="I86" s="275">
        <v>46054.39</v>
      </c>
      <c r="J86" s="275"/>
      <c r="K86" s="275">
        <v>26.64</v>
      </c>
      <c r="L86" s="277">
        <v>79688</v>
      </c>
      <c r="M86" s="277"/>
      <c r="N86" s="277">
        <v>232540.81</v>
      </c>
      <c r="O86" s="277">
        <v>1975689.39</v>
      </c>
      <c r="P86" s="54">
        <v>1009408.71</v>
      </c>
      <c r="Q86" s="54">
        <v>101700</v>
      </c>
      <c r="R86" s="54">
        <v>702.97</v>
      </c>
      <c r="S86" s="54"/>
      <c r="T86" s="54">
        <v>909472</v>
      </c>
      <c r="U86" s="54"/>
      <c r="V86" s="54">
        <v>104685</v>
      </c>
      <c r="W86" s="276">
        <v>1489042</v>
      </c>
      <c r="X86" s="276"/>
      <c r="Y86" s="276">
        <v>1800</v>
      </c>
      <c r="Z86" s="276"/>
      <c r="AA86" s="276">
        <v>542054.28</v>
      </c>
      <c r="AB86" s="276">
        <v>311197.28999999998</v>
      </c>
      <c r="AC86" s="276"/>
      <c r="AD86" s="276"/>
      <c r="AE86" s="276">
        <v>1000</v>
      </c>
      <c r="AF86" s="277"/>
      <c r="AG86" s="277"/>
      <c r="AH86" s="277"/>
    </row>
    <row r="87" spans="1:34" x14ac:dyDescent="0.2">
      <c r="A87" s="277" t="s">
        <v>1674</v>
      </c>
      <c r="B87" s="274">
        <v>1295993.1299999999</v>
      </c>
      <c r="C87" s="274">
        <v>43599.6</v>
      </c>
      <c r="D87" s="274">
        <v>77488.820000000007</v>
      </c>
      <c r="E87" s="274"/>
      <c r="F87" s="277">
        <v>1945338.09</v>
      </c>
      <c r="G87" s="277">
        <v>1029914.33</v>
      </c>
      <c r="H87" s="275">
        <v>3000</v>
      </c>
      <c r="I87" s="275">
        <v>77684.820000000007</v>
      </c>
      <c r="J87" s="275"/>
      <c r="K87" s="275">
        <v>109.62</v>
      </c>
      <c r="L87" s="277">
        <v>659984</v>
      </c>
      <c r="M87" s="277"/>
      <c r="N87" s="277">
        <v>198957.28</v>
      </c>
      <c r="O87" s="277">
        <v>3812204.74</v>
      </c>
      <c r="P87" s="54">
        <v>1786084.97</v>
      </c>
      <c r="Q87" s="54"/>
      <c r="R87" s="54">
        <v>928.83</v>
      </c>
      <c r="S87" s="54"/>
      <c r="T87" s="54">
        <v>737674.1</v>
      </c>
      <c r="U87" s="54"/>
      <c r="V87" s="54">
        <v>745180</v>
      </c>
      <c r="W87" s="276">
        <v>1519762.1</v>
      </c>
      <c r="X87" s="276"/>
      <c r="Y87" s="276">
        <v>2000</v>
      </c>
      <c r="Z87" s="276"/>
      <c r="AA87" s="276">
        <v>767290.46</v>
      </c>
      <c r="AB87" s="276">
        <v>329139.01</v>
      </c>
      <c r="AC87" s="276"/>
      <c r="AD87" s="276"/>
      <c r="AE87" s="276"/>
      <c r="AF87" s="277"/>
      <c r="AG87" s="277"/>
      <c r="AH87" s="277"/>
    </row>
    <row r="88" spans="1:34" x14ac:dyDescent="0.2">
      <c r="A88" s="277" t="s">
        <v>1675</v>
      </c>
      <c r="B88" s="274">
        <v>616031.38</v>
      </c>
      <c r="C88" s="274">
        <v>24329</v>
      </c>
      <c r="D88" s="274">
        <v>92661.09</v>
      </c>
      <c r="E88" s="274"/>
      <c r="F88" s="277">
        <v>1897970.43</v>
      </c>
      <c r="G88" s="277">
        <v>815621.52</v>
      </c>
      <c r="H88" s="275">
        <v>4730</v>
      </c>
      <c r="I88" s="275">
        <v>121357</v>
      </c>
      <c r="J88" s="275"/>
      <c r="K88" s="275">
        <v>103210</v>
      </c>
      <c r="L88" s="277"/>
      <c r="M88" s="277"/>
      <c r="N88" s="277">
        <v>209750.49</v>
      </c>
      <c r="O88" s="277">
        <v>3564237.85</v>
      </c>
      <c r="P88" s="54">
        <v>1428052.14</v>
      </c>
      <c r="Q88" s="54">
        <v>25450</v>
      </c>
      <c r="R88" s="54">
        <v>752.05</v>
      </c>
      <c r="S88" s="54"/>
      <c r="T88" s="54">
        <v>783231.22</v>
      </c>
      <c r="U88" s="54"/>
      <c r="V88" s="54">
        <v>545080</v>
      </c>
      <c r="W88" s="276">
        <v>1416111.22</v>
      </c>
      <c r="X88" s="276"/>
      <c r="Y88" s="276">
        <v>4000</v>
      </c>
      <c r="Z88" s="276"/>
      <c r="AA88" s="276">
        <v>804941.98</v>
      </c>
      <c r="AB88" s="276">
        <v>239851.55</v>
      </c>
      <c r="AC88" s="276"/>
      <c r="AD88" s="276"/>
      <c r="AE88" s="276"/>
      <c r="AF88" s="277"/>
      <c r="AG88" s="277"/>
      <c r="AH88" s="277"/>
    </row>
    <row r="89" spans="1:34" x14ac:dyDescent="0.2">
      <c r="A89" s="277" t="s">
        <v>1676</v>
      </c>
      <c r="B89" s="274">
        <v>685046.85</v>
      </c>
      <c r="C89" s="274">
        <v>33083.5</v>
      </c>
      <c r="D89" s="274">
        <v>95721.78</v>
      </c>
      <c r="E89" s="274"/>
      <c r="F89" s="277">
        <v>1136140.6399999999</v>
      </c>
      <c r="G89" s="277">
        <v>621469.81999999995</v>
      </c>
      <c r="H89" s="275">
        <v>2637</v>
      </c>
      <c r="I89" s="275">
        <v>125746.85</v>
      </c>
      <c r="J89" s="275"/>
      <c r="K89" s="275">
        <v>11262.62</v>
      </c>
      <c r="L89" s="277">
        <v>354026.09</v>
      </c>
      <c r="M89" s="277"/>
      <c r="N89" s="277">
        <v>254111.33</v>
      </c>
      <c r="O89" s="277">
        <v>2080906</v>
      </c>
      <c r="P89" s="54">
        <v>1072242.52</v>
      </c>
      <c r="Q89" s="54">
        <v>96720</v>
      </c>
      <c r="R89" s="54">
        <v>899.28</v>
      </c>
      <c r="S89" s="54"/>
      <c r="T89" s="54">
        <v>1431301.4</v>
      </c>
      <c r="U89" s="54"/>
      <c r="V89" s="54">
        <v>214619</v>
      </c>
      <c r="W89" s="276">
        <v>2048601.4</v>
      </c>
      <c r="X89" s="276"/>
      <c r="Y89" s="276">
        <v>12080</v>
      </c>
      <c r="Z89" s="276"/>
      <c r="AA89" s="276">
        <v>718280.6</v>
      </c>
      <c r="AB89" s="276">
        <v>238503.89</v>
      </c>
      <c r="AC89" s="276"/>
      <c r="AD89" s="276"/>
      <c r="AE89" s="276">
        <v>500</v>
      </c>
      <c r="AF89" s="277"/>
      <c r="AG89" s="277"/>
      <c r="AH89" s="277"/>
    </row>
    <row r="90" spans="1:34" x14ac:dyDescent="0.2">
      <c r="A90" s="277" t="s">
        <v>1677</v>
      </c>
      <c r="B90" s="274">
        <v>465983.98</v>
      </c>
      <c r="C90" s="274">
        <v>38458.5</v>
      </c>
      <c r="D90" s="274">
        <v>154927.31</v>
      </c>
      <c r="E90" s="274"/>
      <c r="F90" s="277">
        <v>1127833.31</v>
      </c>
      <c r="G90" s="277">
        <v>437127.87</v>
      </c>
      <c r="H90" s="275">
        <v>0</v>
      </c>
      <c r="I90" s="275">
        <v>76249.259999999995</v>
      </c>
      <c r="J90" s="275"/>
      <c r="K90" s="275">
        <v>16.07</v>
      </c>
      <c r="L90" s="277"/>
      <c r="M90" s="277"/>
      <c r="N90" s="277">
        <v>165214.85999999999</v>
      </c>
      <c r="O90" s="277">
        <v>2304026.96</v>
      </c>
      <c r="P90" s="54">
        <v>1178934.1299999999</v>
      </c>
      <c r="Q90" s="54">
        <v>77100</v>
      </c>
      <c r="R90" s="54">
        <v>963.71</v>
      </c>
      <c r="S90" s="54"/>
      <c r="T90" s="54">
        <v>337596</v>
      </c>
      <c r="U90" s="54"/>
      <c r="V90" s="54">
        <v>96943</v>
      </c>
      <c r="W90" s="276">
        <v>976084</v>
      </c>
      <c r="X90" s="276"/>
      <c r="Y90" s="276"/>
      <c r="Z90" s="276"/>
      <c r="AA90" s="276">
        <v>489985.83</v>
      </c>
      <c r="AB90" s="276">
        <v>185844.44</v>
      </c>
      <c r="AC90" s="276"/>
      <c r="AD90" s="276"/>
      <c r="AE90" s="276"/>
      <c r="AF90" s="277"/>
      <c r="AG90" s="277"/>
      <c r="AH90" s="277"/>
    </row>
    <row r="91" spans="1:34" x14ac:dyDescent="0.2">
      <c r="A91" s="277" t="s">
        <v>1678</v>
      </c>
      <c r="B91" s="274">
        <v>603712.81999999995</v>
      </c>
      <c r="C91" s="274">
        <v>100747.76</v>
      </c>
      <c r="D91" s="274">
        <v>131282.23999999999</v>
      </c>
      <c r="E91" s="274"/>
      <c r="F91" s="277">
        <v>736024.14</v>
      </c>
      <c r="G91" s="277">
        <v>1160359.67</v>
      </c>
      <c r="H91" s="275">
        <v>200000</v>
      </c>
      <c r="I91" s="275">
        <v>133336.20000000001</v>
      </c>
      <c r="J91" s="275"/>
      <c r="K91" s="275">
        <v>92750</v>
      </c>
      <c r="L91" s="277">
        <v>4350</v>
      </c>
      <c r="M91" s="277"/>
      <c r="N91" s="277">
        <v>310154.61</v>
      </c>
      <c r="O91" s="277">
        <v>2345661.54</v>
      </c>
      <c r="P91" s="54">
        <v>1867300.71</v>
      </c>
      <c r="Q91" s="54"/>
      <c r="R91" s="54">
        <v>1066.03</v>
      </c>
      <c r="S91" s="54"/>
      <c r="T91" s="54">
        <v>1112104</v>
      </c>
      <c r="U91" s="54"/>
      <c r="V91" s="54">
        <v>766352.25</v>
      </c>
      <c r="W91" s="276">
        <v>2006686.25</v>
      </c>
      <c r="X91" s="276"/>
      <c r="Y91" s="276"/>
      <c r="Z91" s="276"/>
      <c r="AA91" s="276">
        <v>1014331.61</v>
      </c>
      <c r="AB91" s="276">
        <v>224572.14</v>
      </c>
      <c r="AC91" s="276"/>
      <c r="AD91" s="276"/>
      <c r="AE91" s="276"/>
      <c r="AF91" s="277"/>
      <c r="AG91" s="277"/>
      <c r="AH91" s="277"/>
    </row>
    <row r="92" spans="1:34" x14ac:dyDescent="0.2">
      <c r="A92" s="277" t="s">
        <v>1679</v>
      </c>
      <c r="B92" s="274">
        <v>351218.13</v>
      </c>
      <c r="C92" s="274">
        <v>37340</v>
      </c>
      <c r="D92" s="274">
        <v>60166.33</v>
      </c>
      <c r="E92" s="274"/>
      <c r="F92" s="277">
        <v>936397.29</v>
      </c>
      <c r="G92" s="277">
        <v>248940.79</v>
      </c>
      <c r="H92" s="275">
        <v>344000</v>
      </c>
      <c r="I92" s="275">
        <v>85106.77</v>
      </c>
      <c r="J92" s="275"/>
      <c r="K92" s="275">
        <v>174395.08</v>
      </c>
      <c r="L92" s="277">
        <v>2031</v>
      </c>
      <c r="M92" s="277"/>
      <c r="N92" s="277">
        <v>138603.42000000001</v>
      </c>
      <c r="O92" s="277">
        <v>4378498.51</v>
      </c>
      <c r="P92" s="54">
        <v>933882.21</v>
      </c>
      <c r="Q92" s="54"/>
      <c r="R92" s="54">
        <v>647.20000000000005</v>
      </c>
      <c r="S92" s="54"/>
      <c r="T92" s="54">
        <v>1197256</v>
      </c>
      <c r="U92" s="54"/>
      <c r="V92" s="54">
        <v>84767</v>
      </c>
      <c r="W92" s="276">
        <v>1717928</v>
      </c>
      <c r="X92" s="276"/>
      <c r="Y92" s="276"/>
      <c r="Z92" s="276">
        <v>2040</v>
      </c>
      <c r="AA92" s="276">
        <v>525970.49</v>
      </c>
      <c r="AB92" s="276">
        <v>200886.44</v>
      </c>
      <c r="AC92" s="276"/>
      <c r="AD92" s="276"/>
      <c r="AE92" s="276"/>
      <c r="AF92" s="277"/>
      <c r="AG92" s="277"/>
      <c r="AH92" s="277"/>
    </row>
    <row r="93" spans="1:34" x14ac:dyDescent="0.2">
      <c r="A93" s="277" t="s">
        <v>1680</v>
      </c>
      <c r="B93" s="274">
        <v>225714.69</v>
      </c>
      <c r="C93" s="274">
        <v>104597</v>
      </c>
      <c r="D93" s="274">
        <v>80029.42</v>
      </c>
      <c r="E93" s="274"/>
      <c r="F93" s="277">
        <v>1284718.78</v>
      </c>
      <c r="G93" s="277">
        <v>503289.65</v>
      </c>
      <c r="H93" s="275">
        <v>7940.55</v>
      </c>
      <c r="I93" s="275">
        <v>116100.27</v>
      </c>
      <c r="J93" s="275"/>
      <c r="K93" s="275">
        <v>30000</v>
      </c>
      <c r="L93" s="277">
        <v>2304</v>
      </c>
      <c r="M93" s="277"/>
      <c r="N93" s="277">
        <v>217178.71</v>
      </c>
      <c r="O93" s="277"/>
      <c r="P93" s="54">
        <v>1242451.55</v>
      </c>
      <c r="Q93" s="54"/>
      <c r="R93" s="54">
        <v>786.82</v>
      </c>
      <c r="S93" s="54"/>
      <c r="T93" s="54">
        <v>1469108</v>
      </c>
      <c r="U93" s="54"/>
      <c r="V93" s="54">
        <v>133092</v>
      </c>
      <c r="W93" s="276">
        <v>2208915</v>
      </c>
      <c r="X93" s="276"/>
      <c r="Y93" s="276">
        <v>4000</v>
      </c>
      <c r="Z93" s="276"/>
      <c r="AA93" s="276">
        <v>757189.84</v>
      </c>
      <c r="AB93" s="276">
        <v>233439.35999999999</v>
      </c>
      <c r="AC93" s="276"/>
      <c r="AD93" s="276"/>
      <c r="AE93" s="276"/>
      <c r="AF93" s="277"/>
      <c r="AG93" s="277"/>
      <c r="AH93" s="277"/>
    </row>
    <row r="94" spans="1:34" x14ac:dyDescent="0.2">
      <c r="A94" s="277" t="s">
        <v>1681</v>
      </c>
      <c r="B94" s="274">
        <v>294548.55</v>
      </c>
      <c r="C94" s="274">
        <v>34675.25</v>
      </c>
      <c r="D94" s="274">
        <v>97302.9</v>
      </c>
      <c r="E94" s="274"/>
      <c r="F94" s="277">
        <v>964993.68</v>
      </c>
      <c r="G94" s="277">
        <v>768788.14</v>
      </c>
      <c r="H94" s="275">
        <v>301180</v>
      </c>
      <c r="I94" s="275">
        <v>101184.39</v>
      </c>
      <c r="J94" s="275"/>
      <c r="K94" s="275">
        <v>179988.04</v>
      </c>
      <c r="L94" s="277">
        <v>285131</v>
      </c>
      <c r="M94" s="277"/>
      <c r="N94" s="277">
        <v>74148.86</v>
      </c>
      <c r="O94" s="277">
        <v>2028099.35</v>
      </c>
      <c r="P94" s="54">
        <v>1091766.3400000001</v>
      </c>
      <c r="Q94" s="54"/>
      <c r="R94" s="54">
        <v>652.67999999999995</v>
      </c>
      <c r="S94" s="54"/>
      <c r="T94" s="54">
        <v>1189560</v>
      </c>
      <c r="U94" s="54"/>
      <c r="V94" s="54">
        <v>118705.25</v>
      </c>
      <c r="W94" s="276">
        <v>1786823.25</v>
      </c>
      <c r="X94" s="276"/>
      <c r="Y94" s="276">
        <v>4000</v>
      </c>
      <c r="Z94" s="276"/>
      <c r="AA94" s="276">
        <v>666667.30000000005</v>
      </c>
      <c r="AB94" s="276">
        <v>197106.95</v>
      </c>
      <c r="AC94" s="276"/>
      <c r="AD94" s="276"/>
      <c r="AE94" s="276"/>
      <c r="AF94" s="277"/>
      <c r="AG94" s="277"/>
      <c r="AH94" s="277"/>
    </row>
    <row r="95" spans="1:34" x14ac:dyDescent="0.2">
      <c r="A95" s="277" t="s">
        <v>1682</v>
      </c>
      <c r="B95" s="274">
        <v>132132.29999999999</v>
      </c>
      <c r="C95" s="274">
        <v>37263.75</v>
      </c>
      <c r="D95" s="274">
        <v>103871.67</v>
      </c>
      <c r="E95" s="274"/>
      <c r="F95" s="277">
        <v>2072915.27</v>
      </c>
      <c r="G95" s="277">
        <v>334885.15000000002</v>
      </c>
      <c r="H95" s="275">
        <v>143900</v>
      </c>
      <c r="I95" s="275">
        <v>84978.84</v>
      </c>
      <c r="J95" s="275">
        <v>79524</v>
      </c>
      <c r="K95" s="275">
        <v>3013.35</v>
      </c>
      <c r="L95" s="277">
        <v>31718</v>
      </c>
      <c r="M95" s="277"/>
      <c r="N95" s="277">
        <v>120698.48</v>
      </c>
      <c r="O95" s="277">
        <v>4808766.24</v>
      </c>
      <c r="P95" s="54">
        <v>1613224.22</v>
      </c>
      <c r="Q95" s="54"/>
      <c r="R95" s="54">
        <v>540.57000000000005</v>
      </c>
      <c r="S95" s="54"/>
      <c r="T95" s="54">
        <v>1185084</v>
      </c>
      <c r="U95" s="54"/>
      <c r="V95" s="54">
        <v>212306</v>
      </c>
      <c r="W95" s="276">
        <v>2049814</v>
      </c>
      <c r="X95" s="276"/>
      <c r="Y95" s="276"/>
      <c r="Z95" s="276"/>
      <c r="AA95" s="276">
        <v>1055385.93</v>
      </c>
      <c r="AB95" s="276">
        <v>335115.98</v>
      </c>
      <c r="AC95" s="276"/>
      <c r="AD95" s="276"/>
      <c r="AE95" s="276"/>
      <c r="AF95" s="277"/>
      <c r="AG95" s="277"/>
      <c r="AH95" s="277"/>
    </row>
    <row r="96" spans="1:34" x14ac:dyDescent="0.2">
      <c r="A96" s="277" t="s">
        <v>1683</v>
      </c>
      <c r="B96" s="274">
        <v>184474.14</v>
      </c>
      <c r="C96" s="274">
        <v>33059.5</v>
      </c>
      <c r="D96" s="274">
        <v>59988.81</v>
      </c>
      <c r="E96" s="274"/>
      <c r="F96" s="277">
        <v>1133323.3899999999</v>
      </c>
      <c r="G96" s="277">
        <v>555481.02</v>
      </c>
      <c r="H96" s="275">
        <v>151500</v>
      </c>
      <c r="I96" s="275">
        <v>59749.32</v>
      </c>
      <c r="J96" s="275"/>
      <c r="K96" s="275">
        <v>9050</v>
      </c>
      <c r="L96" s="277">
        <v>165350</v>
      </c>
      <c r="M96" s="277"/>
      <c r="N96" s="277">
        <v>178241.13</v>
      </c>
      <c r="O96" s="277">
        <v>2574871.5499999998</v>
      </c>
      <c r="P96" s="54">
        <v>844611.57</v>
      </c>
      <c r="Q96" s="54"/>
      <c r="R96" s="54">
        <v>420.33</v>
      </c>
      <c r="S96" s="54"/>
      <c r="T96" s="54">
        <v>1241043.8</v>
      </c>
      <c r="U96" s="54"/>
      <c r="V96" s="54">
        <v>160871.25</v>
      </c>
      <c r="W96" s="276">
        <v>1899120.05</v>
      </c>
      <c r="X96" s="276"/>
      <c r="Y96" s="276"/>
      <c r="Z96" s="276"/>
      <c r="AA96" s="276">
        <v>419208.42</v>
      </c>
      <c r="AB96" s="276">
        <v>199613.6</v>
      </c>
      <c r="AC96" s="276"/>
      <c r="AD96" s="276"/>
      <c r="AE96" s="276">
        <v>500</v>
      </c>
      <c r="AF96" s="277"/>
      <c r="AG96" s="277"/>
      <c r="AH96" s="277"/>
    </row>
    <row r="97" spans="1:34" x14ac:dyDescent="0.2">
      <c r="A97" s="277" t="s">
        <v>1684</v>
      </c>
      <c r="B97" s="274">
        <v>75357.83</v>
      </c>
      <c r="C97" s="274">
        <v>21033.25</v>
      </c>
      <c r="D97" s="274">
        <v>42717.41</v>
      </c>
      <c r="E97" s="274"/>
      <c r="F97" s="277">
        <v>1187823.43</v>
      </c>
      <c r="G97" s="277">
        <v>448188.08</v>
      </c>
      <c r="H97" s="275">
        <v>201527</v>
      </c>
      <c r="I97" s="275">
        <v>181959.12</v>
      </c>
      <c r="J97" s="275"/>
      <c r="K97" s="275">
        <v>28.01</v>
      </c>
      <c r="L97" s="277">
        <v>5158.03</v>
      </c>
      <c r="M97" s="277"/>
      <c r="N97" s="277">
        <v>95908.55</v>
      </c>
      <c r="O97" s="277">
        <v>2326634.9900000002</v>
      </c>
      <c r="P97" s="54">
        <v>1018890.44</v>
      </c>
      <c r="Q97" s="54">
        <v>36713.33</v>
      </c>
      <c r="R97" s="54">
        <v>385.55</v>
      </c>
      <c r="S97" s="54"/>
      <c r="T97" s="54">
        <v>1087560</v>
      </c>
      <c r="U97" s="54"/>
      <c r="V97" s="54">
        <v>86687.97</v>
      </c>
      <c r="W97" s="276">
        <v>1751040</v>
      </c>
      <c r="X97" s="276"/>
      <c r="Y97" s="276">
        <v>4000</v>
      </c>
      <c r="Z97" s="276"/>
      <c r="AA97" s="276">
        <v>541470.80000000005</v>
      </c>
      <c r="AB97" s="276">
        <v>163128.21</v>
      </c>
      <c r="AC97" s="276"/>
      <c r="AD97" s="276"/>
      <c r="AE97" s="276">
        <v>1.0900000000000001</v>
      </c>
      <c r="AF97" s="277"/>
      <c r="AG97" s="277"/>
      <c r="AH97" s="277"/>
    </row>
    <row r="98" spans="1:34" x14ac:dyDescent="0.2">
      <c r="A98" s="277" t="s">
        <v>1685</v>
      </c>
      <c r="B98" s="274">
        <v>237776.02</v>
      </c>
      <c r="C98" s="274">
        <v>94936</v>
      </c>
      <c r="D98" s="274">
        <v>51352.31</v>
      </c>
      <c r="E98" s="274"/>
      <c r="F98" s="277">
        <v>1262096.92</v>
      </c>
      <c r="G98" s="277">
        <v>677158.95</v>
      </c>
      <c r="H98" s="275">
        <v>7000</v>
      </c>
      <c r="I98" s="275">
        <v>92765.81</v>
      </c>
      <c r="J98" s="275"/>
      <c r="K98" s="275">
        <v>855.83</v>
      </c>
      <c r="L98" s="277">
        <v>136250</v>
      </c>
      <c r="M98" s="277"/>
      <c r="N98" s="277">
        <v>174900.01</v>
      </c>
      <c r="O98" s="277">
        <v>2310530.36</v>
      </c>
      <c r="P98" s="54">
        <v>972370.1</v>
      </c>
      <c r="Q98" s="54">
        <v>187622</v>
      </c>
      <c r="R98" s="54">
        <v>488.71</v>
      </c>
      <c r="S98" s="54"/>
      <c r="T98" s="54">
        <v>1065619.2</v>
      </c>
      <c r="U98" s="54"/>
      <c r="V98" s="54">
        <v>624716.25</v>
      </c>
      <c r="W98" s="276">
        <v>1827777.45</v>
      </c>
      <c r="X98" s="276"/>
      <c r="Y98" s="276">
        <v>4000</v>
      </c>
      <c r="Z98" s="276"/>
      <c r="AA98" s="276">
        <v>539288.54</v>
      </c>
      <c r="AB98" s="276">
        <v>191037.33</v>
      </c>
      <c r="AC98" s="276"/>
      <c r="AD98" s="276"/>
      <c r="AE98" s="276"/>
      <c r="AF98" s="277"/>
      <c r="AG98" s="277"/>
      <c r="AH98" s="277"/>
    </row>
    <row r="99" spans="1:34" x14ac:dyDescent="0.2">
      <c r="A99" s="277" t="s">
        <v>1784</v>
      </c>
      <c r="B99" s="274">
        <v>267323.90999999997</v>
      </c>
      <c r="C99" s="274">
        <v>15987.75</v>
      </c>
      <c r="D99" s="274">
        <v>64797.07</v>
      </c>
      <c r="E99" s="274"/>
      <c r="F99" s="277">
        <v>1294344.8700000001</v>
      </c>
      <c r="G99" s="277">
        <v>246010.23999999999</v>
      </c>
      <c r="H99" s="275">
        <v>0</v>
      </c>
      <c r="I99" s="275">
        <v>50660.32</v>
      </c>
      <c r="J99" s="275"/>
      <c r="K99" s="275">
        <v>64380.61</v>
      </c>
      <c r="L99" s="277">
        <v>205100</v>
      </c>
      <c r="M99" s="277"/>
      <c r="N99" s="277">
        <v>18669.23</v>
      </c>
      <c r="O99" s="277">
        <v>2166873.39</v>
      </c>
      <c r="P99" s="54">
        <v>1042597.32</v>
      </c>
      <c r="Q99" s="54">
        <v>60000</v>
      </c>
      <c r="R99" s="54">
        <v>399.16</v>
      </c>
      <c r="S99" s="54"/>
      <c r="T99" s="54">
        <v>480270</v>
      </c>
      <c r="U99" s="54"/>
      <c r="V99" s="54">
        <v>100056.5</v>
      </c>
      <c r="W99" s="276">
        <v>1038576.5</v>
      </c>
      <c r="X99" s="276"/>
      <c r="Y99" s="276">
        <v>6150</v>
      </c>
      <c r="Z99" s="276">
        <v>960</v>
      </c>
      <c r="AA99" s="276">
        <v>533104.68999999994</v>
      </c>
      <c r="AB99" s="276">
        <v>198925.78</v>
      </c>
      <c r="AC99" s="276"/>
      <c r="AD99" s="276"/>
      <c r="AE99" s="276"/>
      <c r="AF99" s="277"/>
      <c r="AG99" s="277"/>
      <c r="AH99" s="277"/>
    </row>
    <row r="100" spans="1:34" x14ac:dyDescent="0.2">
      <c r="A100" s="277" t="s">
        <v>1686</v>
      </c>
      <c r="B100" s="274">
        <v>575996.74</v>
      </c>
      <c r="C100" s="274">
        <v>9420</v>
      </c>
      <c r="D100" s="274">
        <v>140653.5</v>
      </c>
      <c r="E100" s="274"/>
      <c r="F100" s="277">
        <v>1153588.8799999999</v>
      </c>
      <c r="G100" s="277">
        <v>226269.38</v>
      </c>
      <c r="H100" s="275">
        <v>0</v>
      </c>
      <c r="I100" s="275">
        <v>38650</v>
      </c>
      <c r="J100" s="275"/>
      <c r="K100" s="275"/>
      <c r="L100" s="277"/>
      <c r="M100" s="277"/>
      <c r="N100" s="277">
        <v>59823.11</v>
      </c>
      <c r="O100" s="277">
        <v>1774553.91</v>
      </c>
      <c r="P100" s="54">
        <v>1062911.93</v>
      </c>
      <c r="Q100" s="54">
        <v>36000</v>
      </c>
      <c r="R100" s="54">
        <v>897.73</v>
      </c>
      <c r="S100" s="54"/>
      <c r="T100" s="54">
        <v>616173.19999999995</v>
      </c>
      <c r="U100" s="54"/>
      <c r="V100" s="54">
        <v>24600</v>
      </c>
      <c r="W100" s="276">
        <v>870773.2</v>
      </c>
      <c r="X100" s="276"/>
      <c r="Y100" s="276"/>
      <c r="Z100" s="276"/>
      <c r="AA100" s="276">
        <v>555102.84</v>
      </c>
      <c r="AB100" s="276">
        <v>175529.99</v>
      </c>
      <c r="AC100" s="276"/>
      <c r="AD100" s="276"/>
      <c r="AE100" s="276"/>
      <c r="AF100" s="277"/>
      <c r="AG100" s="277"/>
      <c r="AH100" s="277"/>
    </row>
    <row r="101" spans="1:34" x14ac:dyDescent="0.2">
      <c r="A101" s="277" t="s">
        <v>1687</v>
      </c>
      <c r="B101" s="274">
        <v>595765.59</v>
      </c>
      <c r="C101" s="274">
        <v>33700</v>
      </c>
      <c r="D101" s="274">
        <v>145999.57</v>
      </c>
      <c r="E101" s="274"/>
      <c r="F101" s="277">
        <v>185908.61</v>
      </c>
      <c r="G101" s="277">
        <v>278373.59999999998</v>
      </c>
      <c r="H101" s="275">
        <v>0</v>
      </c>
      <c r="I101" s="275">
        <v>46300</v>
      </c>
      <c r="J101" s="275">
        <v>25200</v>
      </c>
      <c r="K101" s="275">
        <v>44882.14</v>
      </c>
      <c r="L101" s="277"/>
      <c r="M101" s="277"/>
      <c r="N101" s="277">
        <v>-35704.129999999997</v>
      </c>
      <c r="O101" s="277">
        <v>1563007.5</v>
      </c>
      <c r="P101" s="54">
        <v>1625317.29</v>
      </c>
      <c r="Q101" s="54">
        <v>156110</v>
      </c>
      <c r="R101" s="54">
        <v>770.72</v>
      </c>
      <c r="S101" s="54"/>
      <c r="T101" s="54">
        <v>985138</v>
      </c>
      <c r="U101" s="54"/>
      <c r="V101" s="54">
        <v>71200</v>
      </c>
      <c r="W101" s="276">
        <v>1610018</v>
      </c>
      <c r="X101" s="276"/>
      <c r="Y101" s="276"/>
      <c r="Z101" s="276"/>
      <c r="AA101" s="276">
        <v>744357.17</v>
      </c>
      <c r="AB101" s="276">
        <v>149999.85999999999</v>
      </c>
      <c r="AC101" s="276"/>
      <c r="AD101" s="276"/>
      <c r="AE101" s="276"/>
      <c r="AF101" s="277"/>
      <c r="AG101" s="277"/>
      <c r="AH101" s="277"/>
    </row>
    <row r="102" spans="1:34" x14ac:dyDescent="0.2">
      <c r="A102" s="277" t="s">
        <v>1688</v>
      </c>
      <c r="B102" s="274">
        <v>341428.47999999998</v>
      </c>
      <c r="C102" s="274">
        <v>8287</v>
      </c>
      <c r="D102" s="274">
        <v>89859.14</v>
      </c>
      <c r="E102" s="274"/>
      <c r="F102" s="277">
        <v>460729.16</v>
      </c>
      <c r="G102" s="277">
        <v>205406.55</v>
      </c>
      <c r="H102" s="275">
        <v>0</v>
      </c>
      <c r="I102" s="275">
        <v>30790</v>
      </c>
      <c r="J102" s="275"/>
      <c r="K102" s="275"/>
      <c r="L102" s="277"/>
      <c r="M102" s="277"/>
      <c r="N102" s="277">
        <v>-122071.51</v>
      </c>
      <c r="O102" s="277">
        <v>2046781.46</v>
      </c>
      <c r="P102" s="54">
        <v>874806.71</v>
      </c>
      <c r="Q102" s="54">
        <v>164575</v>
      </c>
      <c r="R102" s="54">
        <v>414.31</v>
      </c>
      <c r="S102" s="54"/>
      <c r="T102" s="54">
        <v>766516</v>
      </c>
      <c r="U102" s="54"/>
      <c r="V102" s="54">
        <v>46800</v>
      </c>
      <c r="W102" s="276">
        <v>1075296</v>
      </c>
      <c r="X102" s="276"/>
      <c r="Y102" s="276">
        <v>2000</v>
      </c>
      <c r="Z102" s="276"/>
      <c r="AA102" s="276">
        <v>378726.21</v>
      </c>
      <c r="AB102" s="276">
        <v>157916.6</v>
      </c>
      <c r="AC102" s="276"/>
      <c r="AD102" s="276"/>
      <c r="AE102" s="276"/>
      <c r="AF102" s="277"/>
      <c r="AG102" s="277"/>
      <c r="AH102" s="277"/>
    </row>
    <row r="103" spans="1:34" x14ac:dyDescent="0.2">
      <c r="A103" s="277" t="s">
        <v>1689</v>
      </c>
      <c r="B103" s="274">
        <v>335231.69</v>
      </c>
      <c r="C103" s="274">
        <v>74969</v>
      </c>
      <c r="D103" s="274">
        <v>77925.78</v>
      </c>
      <c r="E103" s="274"/>
      <c r="F103" s="277">
        <v>986075.74</v>
      </c>
      <c r="G103" s="277">
        <v>327482.93</v>
      </c>
      <c r="H103" s="275">
        <v>0</v>
      </c>
      <c r="I103" s="275">
        <v>43850.48</v>
      </c>
      <c r="J103" s="275">
        <v>5000</v>
      </c>
      <c r="K103" s="275"/>
      <c r="L103" s="277"/>
      <c r="M103" s="277"/>
      <c r="N103" s="277">
        <v>193362.42</v>
      </c>
      <c r="O103" s="277">
        <v>3243756.17</v>
      </c>
      <c r="P103" s="54">
        <v>899539.7</v>
      </c>
      <c r="Q103" s="54">
        <v>185750</v>
      </c>
      <c r="R103" s="54">
        <v>365.31</v>
      </c>
      <c r="S103" s="54"/>
      <c r="T103" s="54">
        <v>865312</v>
      </c>
      <c r="U103" s="54"/>
      <c r="V103" s="54">
        <v>27000</v>
      </c>
      <c r="W103" s="276">
        <v>1258632</v>
      </c>
      <c r="X103" s="276"/>
      <c r="Y103" s="276"/>
      <c r="Z103" s="276"/>
      <c r="AA103" s="276">
        <v>359600.72</v>
      </c>
      <c r="AB103" s="276">
        <v>181841.63</v>
      </c>
      <c r="AC103" s="276"/>
      <c r="AD103" s="276"/>
      <c r="AE103" s="276"/>
      <c r="AF103" s="277"/>
      <c r="AG103" s="277"/>
      <c r="AH103" s="277"/>
    </row>
    <row r="104" spans="1:34" x14ac:dyDescent="0.2">
      <c r="A104" s="277" t="s">
        <v>1690</v>
      </c>
      <c r="B104" s="274">
        <v>443105.27</v>
      </c>
      <c r="C104" s="274">
        <v>4895</v>
      </c>
      <c r="D104" s="274">
        <v>42655.38</v>
      </c>
      <c r="E104" s="274"/>
      <c r="F104" s="277">
        <v>300552.14</v>
      </c>
      <c r="G104" s="277">
        <v>266039.94</v>
      </c>
      <c r="H104" s="275">
        <v>3500</v>
      </c>
      <c r="I104" s="275">
        <v>30250</v>
      </c>
      <c r="J104" s="275">
        <v>95003</v>
      </c>
      <c r="K104" s="275"/>
      <c r="L104" s="277"/>
      <c r="M104" s="277"/>
      <c r="N104" s="277">
        <v>89970.51</v>
      </c>
      <c r="O104" s="277">
        <v>2614880.33</v>
      </c>
      <c r="P104" s="54">
        <v>831208.88</v>
      </c>
      <c r="Q104" s="54">
        <v>50397</v>
      </c>
      <c r="R104" s="54">
        <v>444.45</v>
      </c>
      <c r="S104" s="54"/>
      <c r="T104" s="54">
        <v>783664</v>
      </c>
      <c r="U104" s="54"/>
      <c r="V104" s="54">
        <v>47600</v>
      </c>
      <c r="W104" s="276">
        <v>997648</v>
      </c>
      <c r="X104" s="276"/>
      <c r="Y104" s="276"/>
      <c r="Z104" s="276"/>
      <c r="AA104" s="276">
        <v>397848.08</v>
      </c>
      <c r="AB104" s="276">
        <v>213267.14</v>
      </c>
      <c r="AC104" s="276"/>
      <c r="AD104" s="276"/>
      <c r="AE104" s="276"/>
      <c r="AF104" s="277"/>
      <c r="AG104" s="277"/>
      <c r="AH104" s="277"/>
    </row>
    <row r="105" spans="1:34" x14ac:dyDescent="0.2">
      <c r="A105" s="277" t="s">
        <v>1785</v>
      </c>
      <c r="B105" s="274">
        <v>421490.8</v>
      </c>
      <c r="C105" s="274">
        <v>3505</v>
      </c>
      <c r="D105" s="274">
        <v>36675.410000000003</v>
      </c>
      <c r="E105" s="274"/>
      <c r="F105" s="277">
        <v>597465.99</v>
      </c>
      <c r="G105" s="277">
        <v>328293.24</v>
      </c>
      <c r="H105" s="275">
        <v>0</v>
      </c>
      <c r="I105" s="275">
        <v>29850</v>
      </c>
      <c r="J105" s="275">
        <v>109376</v>
      </c>
      <c r="K105" s="275">
        <v>0</v>
      </c>
      <c r="L105" s="277"/>
      <c r="M105" s="277"/>
      <c r="N105" s="277">
        <v>108672.97</v>
      </c>
      <c r="O105" s="277">
        <v>1695120.4</v>
      </c>
      <c r="P105" s="54">
        <v>820578.71</v>
      </c>
      <c r="Q105" s="54"/>
      <c r="R105" s="54">
        <v>649.33000000000004</v>
      </c>
      <c r="S105" s="54"/>
      <c r="T105" s="54">
        <v>804140</v>
      </c>
      <c r="U105" s="54"/>
      <c r="V105" s="54"/>
      <c r="W105" s="276">
        <v>1036170</v>
      </c>
      <c r="X105" s="276"/>
      <c r="Y105" s="276"/>
      <c r="Z105" s="276"/>
      <c r="AA105" s="276">
        <v>379463.27</v>
      </c>
      <c r="AB105" s="276">
        <v>171175.67</v>
      </c>
      <c r="AC105" s="276"/>
      <c r="AD105" s="276"/>
      <c r="AE105" s="276"/>
      <c r="AF105" s="277"/>
      <c r="AG105" s="277"/>
      <c r="AH105" s="277"/>
    </row>
    <row r="106" spans="1:34" x14ac:dyDescent="0.2">
      <c r="A106" s="277" t="s">
        <v>1691</v>
      </c>
      <c r="B106" s="274">
        <v>387595.11</v>
      </c>
      <c r="C106" s="274">
        <v>192135.78</v>
      </c>
      <c r="D106" s="274">
        <v>22944.28</v>
      </c>
      <c r="E106" s="274"/>
      <c r="F106" s="277">
        <v>696208.49</v>
      </c>
      <c r="G106" s="277">
        <v>252652.97</v>
      </c>
      <c r="H106" s="275">
        <v>3500</v>
      </c>
      <c r="I106" s="275">
        <v>66615</v>
      </c>
      <c r="J106" s="275"/>
      <c r="K106" s="275">
        <v>461.37</v>
      </c>
      <c r="L106" s="277"/>
      <c r="M106" s="277"/>
      <c r="N106" s="277">
        <v>104331.74</v>
      </c>
      <c r="O106" s="277">
        <v>1187793.3799999999</v>
      </c>
      <c r="P106" s="54">
        <v>838924.47</v>
      </c>
      <c r="Q106" s="54"/>
      <c r="R106" s="54">
        <v>737.33</v>
      </c>
      <c r="S106" s="54"/>
      <c r="T106" s="54">
        <v>642240</v>
      </c>
      <c r="U106" s="54"/>
      <c r="V106" s="54">
        <v>80000</v>
      </c>
      <c r="W106" s="276">
        <v>788200</v>
      </c>
      <c r="X106" s="276"/>
      <c r="Y106" s="276">
        <v>6820</v>
      </c>
      <c r="Z106" s="276"/>
      <c r="AA106" s="276">
        <v>464508.38</v>
      </c>
      <c r="AB106" s="276">
        <v>257859.82</v>
      </c>
      <c r="AC106" s="276">
        <v>15467.9</v>
      </c>
      <c r="AD106" s="276"/>
      <c r="AE106" s="276"/>
      <c r="AF106" s="277"/>
      <c r="AG106" s="277"/>
      <c r="AH106" s="277"/>
    </row>
    <row r="107" spans="1:34" x14ac:dyDescent="0.2">
      <c r="A107" s="277" t="s">
        <v>1692</v>
      </c>
      <c r="B107" s="274">
        <v>547773.16</v>
      </c>
      <c r="C107" s="274">
        <v>462683.85</v>
      </c>
      <c r="D107" s="274">
        <v>129484.06</v>
      </c>
      <c r="E107" s="274"/>
      <c r="F107" s="277">
        <v>730751.76</v>
      </c>
      <c r="G107" s="277">
        <v>674389.52</v>
      </c>
      <c r="H107" s="275">
        <v>12900</v>
      </c>
      <c r="I107" s="275">
        <v>95570.5</v>
      </c>
      <c r="J107" s="275">
        <v>220030</v>
      </c>
      <c r="K107" s="275">
        <v>1384.89</v>
      </c>
      <c r="L107" s="277"/>
      <c r="M107" s="277"/>
      <c r="N107" s="277">
        <v>59.25</v>
      </c>
      <c r="O107" s="277">
        <v>4005245.62</v>
      </c>
      <c r="P107" s="54">
        <v>1874561.82</v>
      </c>
      <c r="Q107" s="54">
        <v>109970</v>
      </c>
      <c r="R107" s="54">
        <v>946.35</v>
      </c>
      <c r="S107" s="54"/>
      <c r="T107" s="54">
        <v>1720100</v>
      </c>
      <c r="U107" s="54"/>
      <c r="V107" s="54">
        <v>167899</v>
      </c>
      <c r="W107" s="276">
        <v>1786079</v>
      </c>
      <c r="X107" s="276"/>
      <c r="Y107" s="276">
        <v>2320</v>
      </c>
      <c r="Z107" s="276"/>
      <c r="AA107" s="276">
        <v>1130824.19</v>
      </c>
      <c r="AB107" s="276">
        <v>294077.49</v>
      </c>
      <c r="AC107" s="276">
        <v>163786.57</v>
      </c>
      <c r="AD107" s="276"/>
      <c r="AE107" s="276"/>
      <c r="AF107" s="277"/>
      <c r="AG107" s="277"/>
      <c r="AH107" s="277"/>
    </row>
    <row r="108" spans="1:34" x14ac:dyDescent="0.2">
      <c r="A108" s="277" t="s">
        <v>1693</v>
      </c>
      <c r="B108" s="274">
        <v>417450.69</v>
      </c>
      <c r="C108" s="274">
        <v>443141.89</v>
      </c>
      <c r="D108" s="274">
        <v>59253.01</v>
      </c>
      <c r="E108" s="274"/>
      <c r="F108" s="277">
        <v>1175323.03</v>
      </c>
      <c r="G108" s="277">
        <v>1054102.5900000001</v>
      </c>
      <c r="H108" s="275">
        <v>41116</v>
      </c>
      <c r="I108" s="275">
        <v>90550</v>
      </c>
      <c r="J108" s="275">
        <v>145105</v>
      </c>
      <c r="K108" s="275">
        <v>139.9</v>
      </c>
      <c r="L108" s="277"/>
      <c r="M108" s="277"/>
      <c r="N108" s="277">
        <v>23.29</v>
      </c>
      <c r="O108" s="277">
        <v>2324775.44</v>
      </c>
      <c r="P108" s="54">
        <v>1694708.42</v>
      </c>
      <c r="Q108" s="54">
        <v>31750</v>
      </c>
      <c r="R108" s="54">
        <v>709.97</v>
      </c>
      <c r="S108" s="54"/>
      <c r="T108" s="54">
        <v>1646520</v>
      </c>
      <c r="U108" s="54"/>
      <c r="V108" s="54">
        <v>110200</v>
      </c>
      <c r="W108" s="276">
        <v>1984800</v>
      </c>
      <c r="X108" s="276"/>
      <c r="Y108" s="276"/>
      <c r="Z108" s="276"/>
      <c r="AA108" s="276">
        <v>691994.57</v>
      </c>
      <c r="AB108" s="276">
        <v>331991.52</v>
      </c>
      <c r="AC108" s="276">
        <v>83260.850000000006</v>
      </c>
      <c r="AD108" s="276"/>
      <c r="AE108" s="276"/>
      <c r="AF108" s="277"/>
      <c r="AG108" s="277"/>
      <c r="AH108" s="277"/>
    </row>
    <row r="109" spans="1:34" x14ac:dyDescent="0.2">
      <c r="A109" s="277" t="s">
        <v>1694</v>
      </c>
      <c r="B109" s="274">
        <v>414018.51</v>
      </c>
      <c r="C109" s="274">
        <v>367065.8</v>
      </c>
      <c r="D109" s="274">
        <v>74570.47</v>
      </c>
      <c r="E109" s="274"/>
      <c r="F109" s="277">
        <v>979511</v>
      </c>
      <c r="G109" s="277">
        <v>415233.57</v>
      </c>
      <c r="H109" s="275">
        <v>9790</v>
      </c>
      <c r="I109" s="275">
        <v>120920.04</v>
      </c>
      <c r="J109" s="275">
        <v>48400</v>
      </c>
      <c r="K109" s="275">
        <v>101.64</v>
      </c>
      <c r="L109" s="277"/>
      <c r="M109" s="277"/>
      <c r="N109" s="277">
        <v>-12049.72</v>
      </c>
      <c r="O109" s="277">
        <v>2600171.63</v>
      </c>
      <c r="P109" s="54">
        <v>1394579.06</v>
      </c>
      <c r="Q109" s="54"/>
      <c r="R109" s="54">
        <v>1304.26</v>
      </c>
      <c r="S109" s="54"/>
      <c r="T109" s="54">
        <v>1152960</v>
      </c>
      <c r="U109" s="54"/>
      <c r="V109" s="54">
        <v>110500</v>
      </c>
      <c r="W109" s="276">
        <v>1639600</v>
      </c>
      <c r="X109" s="276"/>
      <c r="Y109" s="276"/>
      <c r="Z109" s="276"/>
      <c r="AA109" s="276">
        <v>609353.87</v>
      </c>
      <c r="AB109" s="276">
        <v>332848.33</v>
      </c>
      <c r="AC109" s="276">
        <v>44828.61</v>
      </c>
      <c r="AD109" s="276"/>
      <c r="AE109" s="276"/>
      <c r="AF109" s="277"/>
      <c r="AG109" s="277"/>
      <c r="AH109" s="277"/>
    </row>
    <row r="110" spans="1:34" x14ac:dyDescent="0.2">
      <c r="A110" s="277" t="s">
        <v>1695</v>
      </c>
      <c r="B110" s="274">
        <v>1188267.25</v>
      </c>
      <c r="C110" s="274">
        <v>25694.49</v>
      </c>
      <c r="D110" s="274">
        <v>308899.17</v>
      </c>
      <c r="E110" s="274"/>
      <c r="F110" s="277">
        <v>49480.75</v>
      </c>
      <c r="G110" s="277">
        <v>275140.13</v>
      </c>
      <c r="H110" s="275">
        <v>0</v>
      </c>
      <c r="I110" s="275">
        <v>87662.77</v>
      </c>
      <c r="J110" s="275">
        <v>15000</v>
      </c>
      <c r="K110" s="275"/>
      <c r="L110" s="277"/>
      <c r="M110" s="277"/>
      <c r="N110" s="277">
        <v>-181817.45</v>
      </c>
      <c r="O110" s="277">
        <v>961037.76</v>
      </c>
      <c r="P110" s="54">
        <v>1385873.25</v>
      </c>
      <c r="Q110" s="54">
        <v>34700</v>
      </c>
      <c r="R110" s="54">
        <v>1569.21</v>
      </c>
      <c r="S110" s="54"/>
      <c r="T110" s="54">
        <v>915600</v>
      </c>
      <c r="U110" s="54"/>
      <c r="V110" s="54">
        <v>145196.13</v>
      </c>
      <c r="W110" s="276">
        <v>1442020</v>
      </c>
      <c r="X110" s="276"/>
      <c r="Y110" s="276"/>
      <c r="Z110" s="276"/>
      <c r="AA110" s="276">
        <v>551043.59</v>
      </c>
      <c r="AB110" s="276">
        <v>82878.16</v>
      </c>
      <c r="AC110" s="276"/>
      <c r="AD110" s="276"/>
      <c r="AE110" s="276">
        <v>48532</v>
      </c>
      <c r="AF110" s="277"/>
      <c r="AG110" s="277"/>
      <c r="AH110" s="277"/>
    </row>
    <row r="111" spans="1:34" x14ac:dyDescent="0.2">
      <c r="A111" s="277" t="s">
        <v>1696</v>
      </c>
      <c r="B111" s="274">
        <v>1165111.81</v>
      </c>
      <c r="C111" s="274">
        <v>13583</v>
      </c>
      <c r="D111" s="274">
        <v>68529.350000000006</v>
      </c>
      <c r="E111" s="274"/>
      <c r="F111" s="277">
        <v>55627.05</v>
      </c>
      <c r="G111" s="277">
        <v>349241.23</v>
      </c>
      <c r="H111" s="275">
        <v>0</v>
      </c>
      <c r="I111" s="275">
        <v>58426.1</v>
      </c>
      <c r="J111" s="275">
        <v>148000</v>
      </c>
      <c r="K111" s="275">
        <v>206000</v>
      </c>
      <c r="L111" s="277">
        <v>17520</v>
      </c>
      <c r="M111" s="277"/>
      <c r="N111" s="277">
        <v>15070.01</v>
      </c>
      <c r="O111" s="277">
        <v>852668.5</v>
      </c>
      <c r="P111" s="54">
        <v>769273.83</v>
      </c>
      <c r="Q111" s="54"/>
      <c r="R111" s="54">
        <v>2019.13</v>
      </c>
      <c r="S111" s="54"/>
      <c r="T111" s="54">
        <v>375733.1</v>
      </c>
      <c r="U111" s="54"/>
      <c r="V111" s="54">
        <v>109279.67999999999</v>
      </c>
      <c r="W111" s="276">
        <v>635753.1</v>
      </c>
      <c r="X111" s="276"/>
      <c r="Y111" s="276"/>
      <c r="Z111" s="276"/>
      <c r="AA111" s="276">
        <v>473833.1</v>
      </c>
      <c r="AB111" s="276">
        <v>97392.48</v>
      </c>
      <c r="AC111" s="276"/>
      <c r="AD111" s="276"/>
      <c r="AE111" s="276"/>
      <c r="AF111" s="277"/>
      <c r="AG111" s="277"/>
      <c r="AH111" s="277"/>
    </row>
    <row r="112" spans="1:34" x14ac:dyDescent="0.2">
      <c r="A112" s="277" t="s">
        <v>1697</v>
      </c>
      <c r="B112" s="274">
        <v>555646.94999999995</v>
      </c>
      <c r="C112" s="274">
        <v>78438.77</v>
      </c>
      <c r="D112" s="274">
        <v>82577.86</v>
      </c>
      <c r="E112" s="274"/>
      <c r="F112" s="277">
        <v>718719.54</v>
      </c>
      <c r="G112" s="277">
        <v>154888.21</v>
      </c>
      <c r="H112" s="275">
        <v>0</v>
      </c>
      <c r="I112" s="275">
        <v>58314.28</v>
      </c>
      <c r="J112" s="275"/>
      <c r="K112" s="275"/>
      <c r="L112" s="277">
        <v>42000</v>
      </c>
      <c r="M112" s="277"/>
      <c r="N112" s="277"/>
      <c r="O112" s="277">
        <v>1993338.97</v>
      </c>
      <c r="P112" s="54">
        <v>776546.88</v>
      </c>
      <c r="Q112" s="54"/>
      <c r="R112" s="54">
        <v>731.02</v>
      </c>
      <c r="S112" s="54"/>
      <c r="T112" s="54">
        <v>1007916</v>
      </c>
      <c r="U112" s="54"/>
      <c r="V112" s="54">
        <v>88369.600000000006</v>
      </c>
      <c r="W112" s="276">
        <v>1227148</v>
      </c>
      <c r="X112" s="276"/>
      <c r="Y112" s="276"/>
      <c r="Z112" s="276"/>
      <c r="AA112" s="276">
        <v>480703.44</v>
      </c>
      <c r="AB112" s="276">
        <v>93154.77</v>
      </c>
      <c r="AC112" s="276"/>
      <c r="AD112" s="276"/>
      <c r="AE112" s="276">
        <v>20800</v>
      </c>
      <c r="AF112" s="277"/>
      <c r="AG112" s="277"/>
      <c r="AH112" s="277"/>
    </row>
    <row r="113" spans="1:34" x14ac:dyDescent="0.2">
      <c r="A113" s="277" t="s">
        <v>1698</v>
      </c>
      <c r="B113" s="274">
        <v>916334.11</v>
      </c>
      <c r="C113" s="274">
        <v>30716.87</v>
      </c>
      <c r="D113" s="274">
        <v>106072.02</v>
      </c>
      <c r="E113" s="274"/>
      <c r="F113" s="277">
        <v>90776.639999999999</v>
      </c>
      <c r="G113" s="277">
        <v>140729.79999999999</v>
      </c>
      <c r="H113" s="275">
        <v>0</v>
      </c>
      <c r="I113" s="275">
        <v>67235.3</v>
      </c>
      <c r="J113" s="275">
        <v>15000</v>
      </c>
      <c r="K113" s="275"/>
      <c r="L113" s="277"/>
      <c r="M113" s="277"/>
      <c r="N113" s="277">
        <v>69340</v>
      </c>
      <c r="O113" s="277">
        <v>3276385.87</v>
      </c>
      <c r="P113" s="54">
        <v>1081378.47</v>
      </c>
      <c r="Q113" s="54"/>
      <c r="R113" s="54">
        <v>1231.73</v>
      </c>
      <c r="S113" s="54"/>
      <c r="T113" s="54">
        <v>133138.5</v>
      </c>
      <c r="U113" s="54"/>
      <c r="V113" s="54">
        <v>104696.94</v>
      </c>
      <c r="W113" s="276">
        <v>529870.5</v>
      </c>
      <c r="X113" s="276"/>
      <c r="Y113" s="276"/>
      <c r="Z113" s="276"/>
      <c r="AA113" s="276">
        <v>489495.89</v>
      </c>
      <c r="AB113" s="276">
        <v>158329.38</v>
      </c>
      <c r="AC113" s="276"/>
      <c r="AD113" s="276"/>
      <c r="AE113" s="276"/>
      <c r="AF113" s="277"/>
      <c r="AG113" s="277"/>
      <c r="AH113" s="277"/>
    </row>
    <row r="114" spans="1:34" x14ac:dyDescent="0.2">
      <c r="A114" s="277" t="s">
        <v>1699</v>
      </c>
      <c r="B114" s="274">
        <v>670192.31000000006</v>
      </c>
      <c r="C114" s="274">
        <v>6238.84</v>
      </c>
      <c r="D114" s="274">
        <v>191059.11</v>
      </c>
      <c r="E114" s="274"/>
      <c r="F114" s="277">
        <v>996477.66</v>
      </c>
      <c r="G114" s="277">
        <v>928056.31999999995</v>
      </c>
      <c r="H114" s="275">
        <v>0</v>
      </c>
      <c r="I114" s="275">
        <v>66564.25</v>
      </c>
      <c r="J114" s="275">
        <v>265000</v>
      </c>
      <c r="K114" s="275">
        <v>40.049999999999997</v>
      </c>
      <c r="L114" s="277"/>
      <c r="M114" s="277"/>
      <c r="N114" s="277">
        <v>35849.99</v>
      </c>
      <c r="O114" s="277">
        <v>3690825.96</v>
      </c>
      <c r="P114" s="54">
        <v>898845.83</v>
      </c>
      <c r="Q114" s="54"/>
      <c r="R114" s="54">
        <v>319.86</v>
      </c>
      <c r="S114" s="54"/>
      <c r="T114" s="54">
        <v>921928</v>
      </c>
      <c r="U114" s="54"/>
      <c r="V114" s="54">
        <v>116050.37</v>
      </c>
      <c r="W114" s="276">
        <v>1233032</v>
      </c>
      <c r="X114" s="276"/>
      <c r="Y114" s="276"/>
      <c r="Z114" s="276"/>
      <c r="AA114" s="276">
        <v>483077.34</v>
      </c>
      <c r="AB114" s="276">
        <v>233796.24</v>
      </c>
      <c r="AC114" s="276"/>
      <c r="AD114" s="276"/>
      <c r="AE114" s="276"/>
      <c r="AF114" s="277"/>
      <c r="AG114" s="277"/>
      <c r="AH114" s="277"/>
    </row>
    <row r="115" spans="1:34" x14ac:dyDescent="0.2">
      <c r="A115" s="277" t="s">
        <v>1700</v>
      </c>
      <c r="B115" s="274">
        <v>1383954.16</v>
      </c>
      <c r="C115" s="274">
        <v>3421.07</v>
      </c>
      <c r="D115" s="274">
        <v>63478.74</v>
      </c>
      <c r="E115" s="274"/>
      <c r="F115" s="277">
        <v>179948.49</v>
      </c>
      <c r="G115" s="277">
        <v>201779.02</v>
      </c>
      <c r="H115" s="275">
        <v>0</v>
      </c>
      <c r="I115" s="275">
        <v>53000</v>
      </c>
      <c r="J115" s="275"/>
      <c r="K115" s="275"/>
      <c r="L115" s="277"/>
      <c r="M115" s="277"/>
      <c r="N115" s="277">
        <v>14829.46</v>
      </c>
      <c r="O115" s="277">
        <v>1854865.59</v>
      </c>
      <c r="P115" s="54">
        <v>969595.92</v>
      </c>
      <c r="Q115" s="54">
        <v>100000</v>
      </c>
      <c r="R115" s="54">
        <v>1899.1</v>
      </c>
      <c r="S115" s="54"/>
      <c r="T115" s="54">
        <v>879732</v>
      </c>
      <c r="U115" s="54"/>
      <c r="V115" s="54">
        <v>90029.11</v>
      </c>
      <c r="W115" s="276">
        <v>1141902</v>
      </c>
      <c r="X115" s="276"/>
      <c r="Y115" s="276"/>
      <c r="Z115" s="276"/>
      <c r="AA115" s="276">
        <v>534069</v>
      </c>
      <c r="AB115" s="276">
        <v>87807.21</v>
      </c>
      <c r="AC115" s="276"/>
      <c r="AD115" s="276"/>
      <c r="AE115" s="276">
        <v>100000</v>
      </c>
      <c r="AF115" s="277"/>
      <c r="AG115" s="277"/>
      <c r="AH115" s="277"/>
    </row>
    <row r="116" spans="1:34" x14ac:dyDescent="0.2">
      <c r="A116" s="277" t="s">
        <v>1701</v>
      </c>
      <c r="B116" s="274">
        <v>1055571.99</v>
      </c>
      <c r="C116" s="274">
        <v>61465</v>
      </c>
      <c r="D116" s="274">
        <v>172294.73</v>
      </c>
      <c r="E116" s="274"/>
      <c r="F116" s="277">
        <v>490372.51</v>
      </c>
      <c r="G116" s="277">
        <v>1017771.51</v>
      </c>
      <c r="H116" s="275">
        <v>0</v>
      </c>
      <c r="I116" s="275">
        <v>71074.149999999994</v>
      </c>
      <c r="J116" s="275">
        <v>5000</v>
      </c>
      <c r="K116" s="275">
        <v>40000</v>
      </c>
      <c r="L116" s="277"/>
      <c r="M116" s="277"/>
      <c r="N116" s="277">
        <v>20658.73</v>
      </c>
      <c r="O116" s="277">
        <v>1808375.97</v>
      </c>
      <c r="P116" s="54">
        <v>1844325.33</v>
      </c>
      <c r="Q116" s="54"/>
      <c r="R116" s="54">
        <v>1412.37</v>
      </c>
      <c r="S116" s="54"/>
      <c r="T116" s="54">
        <v>553307.80000000005</v>
      </c>
      <c r="U116" s="54"/>
      <c r="V116" s="54">
        <v>98850.71</v>
      </c>
      <c r="W116" s="276">
        <v>831663.8</v>
      </c>
      <c r="X116" s="276"/>
      <c r="Y116" s="276"/>
      <c r="Z116" s="276"/>
      <c r="AA116" s="276">
        <v>674867.63</v>
      </c>
      <c r="AB116" s="276">
        <v>188933.01</v>
      </c>
      <c r="AC116" s="276"/>
      <c r="AD116" s="276"/>
      <c r="AE116" s="276"/>
      <c r="AF116" s="277"/>
      <c r="AG116" s="277"/>
      <c r="AH116" s="277"/>
    </row>
    <row r="117" spans="1:34" x14ac:dyDescent="0.2">
      <c r="A117" s="277" t="s">
        <v>1702</v>
      </c>
      <c r="B117" s="274">
        <v>936624.83</v>
      </c>
      <c r="C117" s="274">
        <v>59422.82</v>
      </c>
      <c r="D117" s="274">
        <v>193228.95</v>
      </c>
      <c r="E117" s="274"/>
      <c r="F117" s="277">
        <v>349545.83</v>
      </c>
      <c r="G117" s="277">
        <v>528022.32999999996</v>
      </c>
      <c r="H117" s="275">
        <v>0</v>
      </c>
      <c r="I117" s="275">
        <v>84435.76</v>
      </c>
      <c r="J117" s="275">
        <v>15000</v>
      </c>
      <c r="K117" s="275">
        <v>0</v>
      </c>
      <c r="L117" s="277">
        <v>294400</v>
      </c>
      <c r="M117" s="277"/>
      <c r="N117" s="277">
        <v>18285.009999999998</v>
      </c>
      <c r="O117" s="277">
        <v>2329931.42</v>
      </c>
      <c r="P117" s="54">
        <v>862090.51</v>
      </c>
      <c r="Q117" s="54"/>
      <c r="R117" s="54">
        <v>788.03</v>
      </c>
      <c r="S117" s="54"/>
      <c r="T117" s="54">
        <v>1292368</v>
      </c>
      <c r="U117" s="54"/>
      <c r="V117" s="54">
        <v>124992.79</v>
      </c>
      <c r="W117" s="276">
        <v>1584108</v>
      </c>
      <c r="X117" s="276"/>
      <c r="Y117" s="276"/>
      <c r="Z117" s="276"/>
      <c r="AA117" s="276">
        <v>463324.19</v>
      </c>
      <c r="AB117" s="276">
        <v>187379.92</v>
      </c>
      <c r="AC117" s="276"/>
      <c r="AD117" s="276"/>
      <c r="AE117" s="276"/>
      <c r="AF117" s="277"/>
      <c r="AG117" s="277"/>
      <c r="AH117" s="277"/>
    </row>
    <row r="118" spans="1:34" x14ac:dyDescent="0.2">
      <c r="A118" s="277" t="s">
        <v>1703</v>
      </c>
      <c r="B118" s="274">
        <v>79576.37</v>
      </c>
      <c r="C118" s="274">
        <v>7805.5</v>
      </c>
      <c r="D118" s="274">
        <v>41005</v>
      </c>
      <c r="E118" s="274"/>
      <c r="F118" s="277">
        <v>1535372.86</v>
      </c>
      <c r="G118" s="277">
        <v>356308.23</v>
      </c>
      <c r="H118" s="275">
        <v>4000</v>
      </c>
      <c r="I118" s="275">
        <v>72279.34</v>
      </c>
      <c r="J118" s="275">
        <v>15000</v>
      </c>
      <c r="K118" s="275">
        <v>50000</v>
      </c>
      <c r="L118" s="277">
        <v>50500</v>
      </c>
      <c r="M118" s="277"/>
      <c r="N118" s="277">
        <v>118010.05</v>
      </c>
      <c r="O118" s="277">
        <v>857017.52</v>
      </c>
      <c r="P118" s="54">
        <v>892678.67</v>
      </c>
      <c r="Q118" s="54">
        <v>5000</v>
      </c>
      <c r="R118" s="54">
        <v>424.02</v>
      </c>
      <c r="S118" s="54"/>
      <c r="T118" s="54">
        <v>476532</v>
      </c>
      <c r="U118" s="54"/>
      <c r="V118" s="54">
        <v>366815.1</v>
      </c>
      <c r="W118" s="276">
        <v>828164</v>
      </c>
      <c r="X118" s="276"/>
      <c r="Y118" s="276"/>
      <c r="Z118" s="276"/>
      <c r="AA118" s="276">
        <v>1166365.4099999999</v>
      </c>
      <c r="AB118" s="276">
        <v>127929.99</v>
      </c>
      <c r="AC118" s="276"/>
      <c r="AD118" s="276"/>
      <c r="AE118" s="276"/>
      <c r="AF118" s="277"/>
      <c r="AG118" s="277"/>
      <c r="AH118" s="277"/>
    </row>
    <row r="119" spans="1:34" x14ac:dyDescent="0.2">
      <c r="A119" s="277" t="s">
        <v>1786</v>
      </c>
      <c r="B119" s="274">
        <v>229274.77</v>
      </c>
      <c r="C119" s="274">
        <v>7275.99</v>
      </c>
      <c r="D119" s="274">
        <v>115345.66</v>
      </c>
      <c r="E119" s="274"/>
      <c r="F119" s="277">
        <v>1060156.6100000001</v>
      </c>
      <c r="G119" s="277">
        <v>141267.5</v>
      </c>
      <c r="H119" s="275">
        <v>0</v>
      </c>
      <c r="I119" s="275">
        <v>53140.62</v>
      </c>
      <c r="J119" s="275"/>
      <c r="K119" s="275">
        <v>243.93</v>
      </c>
      <c r="L119" s="277">
        <v>40000</v>
      </c>
      <c r="M119" s="277"/>
      <c r="N119" s="277">
        <v>33644.99</v>
      </c>
      <c r="O119" s="277">
        <v>2768353.45</v>
      </c>
      <c r="P119" s="54">
        <v>849482.17</v>
      </c>
      <c r="Q119" s="54"/>
      <c r="R119" s="54">
        <v>903.73</v>
      </c>
      <c r="S119" s="54"/>
      <c r="T119" s="54">
        <v>436212</v>
      </c>
      <c r="U119" s="54"/>
      <c r="V119" s="54">
        <v>98098.49</v>
      </c>
      <c r="W119" s="276">
        <v>650864</v>
      </c>
      <c r="X119" s="276"/>
      <c r="Y119" s="276"/>
      <c r="Z119" s="276"/>
      <c r="AA119" s="276">
        <v>902307.69</v>
      </c>
      <c r="AB119" s="276">
        <v>190964</v>
      </c>
      <c r="AC119" s="276"/>
      <c r="AD119" s="276"/>
      <c r="AE119" s="276"/>
      <c r="AF119" s="277"/>
      <c r="AG119" s="277"/>
      <c r="AH119" s="277"/>
    </row>
    <row r="120" spans="1:34" x14ac:dyDescent="0.2">
      <c r="A120" s="277" t="s">
        <v>1787</v>
      </c>
      <c r="B120" s="274">
        <v>288366.19</v>
      </c>
      <c r="C120" s="274">
        <v>2907.4</v>
      </c>
      <c r="D120" s="274">
        <v>85505.21</v>
      </c>
      <c r="E120" s="274"/>
      <c r="F120" s="277">
        <v>394272.61</v>
      </c>
      <c r="G120" s="277">
        <v>158219.79999999999</v>
      </c>
      <c r="H120" s="275">
        <v>0</v>
      </c>
      <c r="I120" s="275">
        <v>74247</v>
      </c>
      <c r="J120" s="275">
        <v>7250</v>
      </c>
      <c r="K120" s="275"/>
      <c r="L120" s="277">
        <v>63960</v>
      </c>
      <c r="M120" s="277"/>
      <c r="N120" s="277">
        <v>140592.1</v>
      </c>
      <c r="O120" s="277">
        <v>3313708.59</v>
      </c>
      <c r="P120" s="54">
        <v>897147.19</v>
      </c>
      <c r="Q120" s="54"/>
      <c r="R120" s="54">
        <v>495.13</v>
      </c>
      <c r="S120" s="54"/>
      <c r="T120" s="54">
        <v>936517.81</v>
      </c>
      <c r="U120" s="54"/>
      <c r="V120" s="54">
        <v>119988.13</v>
      </c>
      <c r="W120" s="276">
        <v>1444214.81</v>
      </c>
      <c r="X120" s="276"/>
      <c r="Y120" s="276"/>
      <c r="Z120" s="276"/>
      <c r="AA120" s="276">
        <v>692203.87</v>
      </c>
      <c r="AB120" s="276">
        <v>51206.400000000001</v>
      </c>
      <c r="AC120" s="276"/>
      <c r="AD120" s="276"/>
      <c r="AE120" s="276"/>
      <c r="AF120" s="277"/>
      <c r="AG120" s="277"/>
      <c r="AH120" s="277"/>
    </row>
    <row r="121" spans="1:34" x14ac:dyDescent="0.2">
      <c r="A121" s="277" t="s">
        <v>1799</v>
      </c>
      <c r="B121" s="274">
        <v>716215.43</v>
      </c>
      <c r="C121" s="274">
        <v>1614.2</v>
      </c>
      <c r="D121" s="274">
        <v>140246.72</v>
      </c>
      <c r="E121" s="274"/>
      <c r="F121" s="277">
        <v>798523.89</v>
      </c>
      <c r="G121" s="277">
        <v>80652.649999999994</v>
      </c>
      <c r="H121" s="275">
        <v>0</v>
      </c>
      <c r="I121" s="275">
        <v>58123.9</v>
      </c>
      <c r="J121" s="275">
        <v>120000</v>
      </c>
      <c r="K121" s="275"/>
      <c r="L121" s="277"/>
      <c r="M121" s="277"/>
      <c r="N121" s="277">
        <v>13530</v>
      </c>
      <c r="O121" s="277">
        <v>3532326.06</v>
      </c>
      <c r="P121" s="54">
        <v>790757.13</v>
      </c>
      <c r="Q121" s="54">
        <v>150000</v>
      </c>
      <c r="R121" s="54">
        <v>670.74</v>
      </c>
      <c r="S121" s="54"/>
      <c r="T121" s="54">
        <v>723156</v>
      </c>
      <c r="U121" s="54"/>
      <c r="V121" s="54">
        <v>65965.440000000002</v>
      </c>
      <c r="W121" s="276">
        <v>941859</v>
      </c>
      <c r="X121" s="276"/>
      <c r="Y121" s="276">
        <v>1520</v>
      </c>
      <c r="Z121" s="276"/>
      <c r="AA121" s="276">
        <v>495244.15</v>
      </c>
      <c r="AB121" s="276">
        <v>129431</v>
      </c>
      <c r="AC121" s="276"/>
      <c r="AD121" s="276"/>
      <c r="AE121" s="276"/>
      <c r="AF121" s="277"/>
      <c r="AG121" s="277"/>
      <c r="AH121" s="277"/>
    </row>
    <row r="122" spans="1:34" x14ac:dyDescent="0.2">
      <c r="A122" s="277" t="s">
        <v>1704</v>
      </c>
      <c r="B122" s="274">
        <v>242473.75</v>
      </c>
      <c r="C122" s="274">
        <v>26921</v>
      </c>
      <c r="D122" s="274">
        <v>121340.3</v>
      </c>
      <c r="E122" s="274"/>
      <c r="F122" s="277">
        <v>1235286.21</v>
      </c>
      <c r="G122" s="277">
        <v>693735.72</v>
      </c>
      <c r="H122" s="275">
        <v>0</v>
      </c>
      <c r="I122" s="275">
        <v>39800.47</v>
      </c>
      <c r="J122" s="275"/>
      <c r="K122" s="275">
        <v>227.41</v>
      </c>
      <c r="L122" s="277">
        <v>77800</v>
      </c>
      <c r="M122" s="277"/>
      <c r="N122" s="277">
        <v>539407.43000000005</v>
      </c>
      <c r="O122" s="277">
        <v>1454124.22</v>
      </c>
      <c r="P122" s="54">
        <v>1133210.3500000001</v>
      </c>
      <c r="Q122" s="54">
        <v>60200</v>
      </c>
      <c r="R122" s="54">
        <v>277.67</v>
      </c>
      <c r="S122" s="54"/>
      <c r="T122" s="54">
        <v>879606</v>
      </c>
      <c r="U122" s="54"/>
      <c r="V122" s="54">
        <v>174800</v>
      </c>
      <c r="W122" s="276">
        <v>1618616</v>
      </c>
      <c r="X122" s="276"/>
      <c r="Y122" s="276"/>
      <c r="Z122" s="276"/>
      <c r="AA122" s="276">
        <v>509978.95</v>
      </c>
      <c r="AB122" s="276">
        <v>223809.76</v>
      </c>
      <c r="AC122" s="276"/>
      <c r="AD122" s="276"/>
      <c r="AE122" s="276">
        <v>500</v>
      </c>
      <c r="AF122" s="277"/>
      <c r="AG122" s="277"/>
      <c r="AH122" s="277"/>
    </row>
    <row r="123" spans="1:34" x14ac:dyDescent="0.2">
      <c r="A123" s="277" t="s">
        <v>1705</v>
      </c>
      <c r="B123" s="274">
        <v>348908.19</v>
      </c>
      <c r="C123" s="274">
        <v>0</v>
      </c>
      <c r="D123" s="274">
        <v>164316.66</v>
      </c>
      <c r="E123" s="274"/>
      <c r="F123" s="277">
        <v>206512.87</v>
      </c>
      <c r="G123" s="277">
        <v>87657.600000000006</v>
      </c>
      <c r="H123" s="275">
        <v>3000</v>
      </c>
      <c r="I123" s="275">
        <v>75408.929999999993</v>
      </c>
      <c r="J123" s="275"/>
      <c r="K123" s="275">
        <v>0</v>
      </c>
      <c r="L123" s="277"/>
      <c r="M123" s="277"/>
      <c r="N123" s="277"/>
      <c r="O123" s="277">
        <v>5145573.0199999996</v>
      </c>
      <c r="P123" s="54">
        <v>1148278.43</v>
      </c>
      <c r="Q123" s="54"/>
      <c r="R123" s="54">
        <v>154.53</v>
      </c>
      <c r="S123" s="54"/>
      <c r="T123" s="54">
        <v>1182303.6000000001</v>
      </c>
      <c r="U123" s="54"/>
      <c r="V123" s="54">
        <v>122600</v>
      </c>
      <c r="W123" s="276">
        <v>1790263.6</v>
      </c>
      <c r="X123" s="276"/>
      <c r="Y123" s="276"/>
      <c r="Z123" s="276"/>
      <c r="AA123" s="276">
        <v>266175.3</v>
      </c>
      <c r="AB123" s="276">
        <v>171892.88</v>
      </c>
      <c r="AC123" s="276"/>
      <c r="AD123" s="276"/>
      <c r="AE123" s="276"/>
      <c r="AF123" s="277"/>
      <c r="AG123" s="277"/>
      <c r="AH123" s="277"/>
    </row>
    <row r="124" spans="1:34" x14ac:dyDescent="0.2">
      <c r="A124" s="277" t="s">
        <v>1706</v>
      </c>
      <c r="B124" s="274">
        <v>114374.61</v>
      </c>
      <c r="C124" s="274">
        <v>0</v>
      </c>
      <c r="D124" s="274">
        <v>82007.600000000006</v>
      </c>
      <c r="E124" s="274"/>
      <c r="F124" s="277">
        <v>-84984</v>
      </c>
      <c r="G124" s="277">
        <v>4263.37</v>
      </c>
      <c r="H124" s="275"/>
      <c r="I124" s="275">
        <v>34400</v>
      </c>
      <c r="J124" s="275"/>
      <c r="K124" s="275">
        <v>66000</v>
      </c>
      <c r="L124" s="277"/>
      <c r="M124" s="277"/>
      <c r="N124" s="277"/>
      <c r="O124" s="277">
        <v>2682156.09</v>
      </c>
      <c r="P124" s="54">
        <v>567573.81000000006</v>
      </c>
      <c r="Q124" s="54"/>
      <c r="R124" s="54">
        <v>131.44999999999999</v>
      </c>
      <c r="S124" s="54"/>
      <c r="T124" s="54">
        <v>233649.9</v>
      </c>
      <c r="U124" s="54"/>
      <c r="V124" s="54">
        <v>44000</v>
      </c>
      <c r="W124" s="276">
        <v>515571.9</v>
      </c>
      <c r="X124" s="276"/>
      <c r="Y124" s="276">
        <v>1740</v>
      </c>
      <c r="Z124" s="276"/>
      <c r="AA124" s="276">
        <v>296109.63</v>
      </c>
      <c r="AB124" s="276">
        <v>95720.79</v>
      </c>
      <c r="AC124" s="276"/>
      <c r="AD124" s="276"/>
      <c r="AE124" s="276"/>
      <c r="AF124" s="277"/>
      <c r="AG124" s="277"/>
      <c r="AH124" s="277"/>
    </row>
    <row r="125" spans="1:34" x14ac:dyDescent="0.2">
      <c r="A125" s="277" t="s">
        <v>1707</v>
      </c>
      <c r="B125" s="274">
        <v>240273.09</v>
      </c>
      <c r="C125" s="274">
        <v>3200</v>
      </c>
      <c r="D125" s="274">
        <v>13872.72</v>
      </c>
      <c r="E125" s="274"/>
      <c r="F125" s="277">
        <v>666522.12</v>
      </c>
      <c r="G125" s="277">
        <v>54331.71</v>
      </c>
      <c r="H125" s="275">
        <v>0</v>
      </c>
      <c r="I125" s="275">
        <v>86631.3</v>
      </c>
      <c r="J125" s="275"/>
      <c r="K125" s="275"/>
      <c r="L125" s="277"/>
      <c r="M125" s="277"/>
      <c r="N125" s="277"/>
      <c r="O125" s="277">
        <v>2132666.9300000002</v>
      </c>
      <c r="P125" s="54">
        <v>577913.02</v>
      </c>
      <c r="Q125" s="54"/>
      <c r="R125" s="54">
        <v>406.36</v>
      </c>
      <c r="S125" s="54"/>
      <c r="T125" s="54">
        <v>168960</v>
      </c>
      <c r="U125" s="54"/>
      <c r="V125" s="54">
        <v>22000</v>
      </c>
      <c r="W125" s="276">
        <v>360310</v>
      </c>
      <c r="X125" s="276"/>
      <c r="Y125" s="276"/>
      <c r="Z125" s="276"/>
      <c r="AA125" s="276">
        <v>427681.49</v>
      </c>
      <c r="AB125" s="276">
        <v>54083.08</v>
      </c>
      <c r="AC125" s="276"/>
      <c r="AD125" s="276"/>
      <c r="AE125" s="276"/>
      <c r="AF125" s="277"/>
      <c r="AG125" s="277"/>
      <c r="AH125" s="277"/>
    </row>
    <row r="126" spans="1:34" x14ac:dyDescent="0.2">
      <c r="A126" s="277" t="s">
        <v>1708</v>
      </c>
      <c r="B126" s="274">
        <v>891657.91</v>
      </c>
      <c r="C126" s="274">
        <v>7887.84</v>
      </c>
      <c r="D126" s="274">
        <v>39969.53</v>
      </c>
      <c r="E126" s="274"/>
      <c r="F126" s="277">
        <v>966119.87</v>
      </c>
      <c r="G126" s="277">
        <v>324791.74</v>
      </c>
      <c r="H126" s="275">
        <v>0</v>
      </c>
      <c r="I126" s="275">
        <v>88550.7</v>
      </c>
      <c r="J126" s="275"/>
      <c r="K126" s="275"/>
      <c r="L126" s="277">
        <v>100000</v>
      </c>
      <c r="M126" s="277"/>
      <c r="N126" s="277"/>
      <c r="O126" s="277">
        <v>2748053.22</v>
      </c>
      <c r="P126" s="54">
        <v>1471269.71</v>
      </c>
      <c r="Q126" s="54"/>
      <c r="R126" s="54">
        <v>679.39</v>
      </c>
      <c r="S126" s="54"/>
      <c r="T126" s="54">
        <v>848785</v>
      </c>
      <c r="U126" s="54"/>
      <c r="V126" s="54">
        <v>112000</v>
      </c>
      <c r="W126" s="276">
        <v>1456545</v>
      </c>
      <c r="X126" s="276"/>
      <c r="Y126" s="276"/>
      <c r="Z126" s="276"/>
      <c r="AA126" s="276">
        <v>556593.89</v>
      </c>
      <c r="AB126" s="276">
        <v>102969.76</v>
      </c>
      <c r="AC126" s="276"/>
      <c r="AD126" s="276"/>
      <c r="AE126" s="276">
        <v>500</v>
      </c>
      <c r="AF126" s="277"/>
      <c r="AG126" s="277"/>
      <c r="AH126" s="277"/>
    </row>
    <row r="127" spans="1:34" x14ac:dyDescent="0.2">
      <c r="A127" s="277" t="s">
        <v>1709</v>
      </c>
      <c r="B127" s="274">
        <v>717083.67</v>
      </c>
      <c r="C127" s="274">
        <v>4695.5</v>
      </c>
      <c r="D127" s="274">
        <v>44097.55</v>
      </c>
      <c r="E127" s="274"/>
      <c r="F127" s="277">
        <v>294416.88</v>
      </c>
      <c r="G127" s="277">
        <v>590939.01</v>
      </c>
      <c r="H127" s="275">
        <v>2800</v>
      </c>
      <c r="I127" s="275">
        <v>54916.33</v>
      </c>
      <c r="J127" s="275"/>
      <c r="K127" s="275"/>
      <c r="L127" s="277"/>
      <c r="M127" s="277">
        <v>592794.93999999994</v>
      </c>
      <c r="N127" s="277"/>
      <c r="O127" s="277">
        <v>2326269.85</v>
      </c>
      <c r="P127" s="54">
        <v>831279.09</v>
      </c>
      <c r="Q127" s="54"/>
      <c r="R127" s="54">
        <v>1391.44</v>
      </c>
      <c r="S127" s="54"/>
      <c r="T127" s="54">
        <v>421162</v>
      </c>
      <c r="U127" s="54"/>
      <c r="V127" s="54">
        <v>61600</v>
      </c>
      <c r="W127" s="276">
        <v>844842</v>
      </c>
      <c r="X127" s="276"/>
      <c r="Y127" s="276"/>
      <c r="Z127" s="276"/>
      <c r="AA127" s="276">
        <v>405895.12</v>
      </c>
      <c r="AB127" s="276">
        <v>60266.21</v>
      </c>
      <c r="AC127" s="276"/>
      <c r="AD127" s="276"/>
      <c r="AE127" s="276">
        <v>500</v>
      </c>
      <c r="AF127" s="277"/>
      <c r="AG127" s="277"/>
      <c r="AH127" s="277"/>
    </row>
    <row r="128" spans="1:34" x14ac:dyDescent="0.2">
      <c r="A128" s="277" t="s">
        <v>1710</v>
      </c>
      <c r="B128" s="274">
        <v>93487.83</v>
      </c>
      <c r="C128" s="274">
        <v>2177</v>
      </c>
      <c r="D128" s="274">
        <v>96253.19</v>
      </c>
      <c r="E128" s="274"/>
      <c r="F128" s="277">
        <v>2344079.4900000002</v>
      </c>
      <c r="G128" s="277">
        <v>129836.2</v>
      </c>
      <c r="H128" s="275"/>
      <c r="I128" s="275">
        <v>61636.92</v>
      </c>
      <c r="J128" s="275"/>
      <c r="K128" s="275">
        <v>0</v>
      </c>
      <c r="L128" s="277"/>
      <c r="M128" s="277"/>
      <c r="N128" s="277"/>
      <c r="O128" s="277">
        <v>3580405.02</v>
      </c>
      <c r="P128" s="54">
        <v>814153</v>
      </c>
      <c r="Q128" s="54"/>
      <c r="R128" s="54">
        <v>124.72</v>
      </c>
      <c r="S128" s="54"/>
      <c r="T128" s="54">
        <v>873376</v>
      </c>
      <c r="U128" s="54"/>
      <c r="V128" s="54">
        <v>202800</v>
      </c>
      <c r="W128" s="276">
        <v>1227536</v>
      </c>
      <c r="X128" s="276"/>
      <c r="Y128" s="276"/>
      <c r="Z128" s="276"/>
      <c r="AA128" s="276">
        <v>377455.47</v>
      </c>
      <c r="AB128" s="276">
        <v>54439.040000000001</v>
      </c>
      <c r="AC128" s="276"/>
      <c r="AD128" s="276"/>
      <c r="AE128" s="276">
        <v>2000</v>
      </c>
      <c r="AF128" s="277"/>
      <c r="AG128" s="277"/>
      <c r="AH128" s="277"/>
    </row>
    <row r="129" spans="1:34" x14ac:dyDescent="0.2">
      <c r="A129" s="277" t="s">
        <v>1711</v>
      </c>
      <c r="B129" s="274">
        <v>657496.42000000004</v>
      </c>
      <c r="C129" s="274">
        <v>0</v>
      </c>
      <c r="D129" s="274">
        <v>105680.41</v>
      </c>
      <c r="E129" s="274"/>
      <c r="F129" s="277">
        <v>482035.08</v>
      </c>
      <c r="G129" s="277">
        <v>44510.82</v>
      </c>
      <c r="H129" s="275"/>
      <c r="I129" s="275">
        <v>105800</v>
      </c>
      <c r="J129" s="275"/>
      <c r="K129" s="275">
        <v>80000</v>
      </c>
      <c r="L129" s="277"/>
      <c r="M129" s="277">
        <v>1143371.24</v>
      </c>
      <c r="N129" s="277"/>
      <c r="O129" s="277">
        <v>2242898.44</v>
      </c>
      <c r="P129" s="54">
        <v>472891.16</v>
      </c>
      <c r="Q129" s="54"/>
      <c r="R129" s="54">
        <v>1247.93</v>
      </c>
      <c r="S129" s="54"/>
      <c r="T129" s="54">
        <v>1067750</v>
      </c>
      <c r="U129" s="54"/>
      <c r="V129" s="54">
        <v>47987.82</v>
      </c>
      <c r="W129" s="276">
        <v>1246270</v>
      </c>
      <c r="X129" s="276"/>
      <c r="Y129" s="276"/>
      <c r="Z129" s="276"/>
      <c r="AA129" s="276">
        <v>455280.92</v>
      </c>
      <c r="AB129" s="276">
        <v>62588</v>
      </c>
      <c r="AC129" s="276"/>
      <c r="AD129" s="276"/>
      <c r="AE129" s="276">
        <v>7375</v>
      </c>
      <c r="AF129" s="277"/>
      <c r="AG129" s="277"/>
      <c r="AH129" s="277"/>
    </row>
    <row r="130" spans="1:34" x14ac:dyDescent="0.2">
      <c r="A130" s="277" t="s">
        <v>1788</v>
      </c>
      <c r="B130" s="274">
        <v>205391.5</v>
      </c>
      <c r="C130" s="274">
        <v>7858.8</v>
      </c>
      <c r="D130" s="274">
        <v>38053.699999999997</v>
      </c>
      <c r="E130" s="274"/>
      <c r="F130" s="277">
        <v>1379484</v>
      </c>
      <c r="G130" s="277">
        <v>643229.02</v>
      </c>
      <c r="H130" s="275"/>
      <c r="I130" s="275">
        <v>74850</v>
      </c>
      <c r="J130" s="275"/>
      <c r="K130" s="275"/>
      <c r="L130" s="277"/>
      <c r="M130" s="277">
        <v>-2920440.32</v>
      </c>
      <c r="N130" s="277"/>
      <c r="O130" s="277">
        <v>3888577.01</v>
      </c>
      <c r="P130" s="54">
        <v>693164.64</v>
      </c>
      <c r="Q130" s="54"/>
      <c r="R130" s="54">
        <v>335.44</v>
      </c>
      <c r="S130" s="54"/>
      <c r="T130" s="54">
        <v>700137</v>
      </c>
      <c r="U130" s="54"/>
      <c r="V130" s="54">
        <v>45000</v>
      </c>
      <c r="W130" s="276">
        <v>908937</v>
      </c>
      <c r="X130" s="276"/>
      <c r="Y130" s="276"/>
      <c r="Z130" s="276"/>
      <c r="AA130" s="276">
        <v>588509.37</v>
      </c>
      <c r="AB130" s="276">
        <v>19550</v>
      </c>
      <c r="AC130" s="276"/>
      <c r="AD130" s="276"/>
      <c r="AE130" s="276"/>
      <c r="AF130" s="277"/>
      <c r="AG130" s="277"/>
      <c r="AH130" s="277"/>
    </row>
    <row r="131" spans="1:34" x14ac:dyDescent="0.2">
      <c r="A131" s="277" t="s">
        <v>1789</v>
      </c>
      <c r="B131" s="274">
        <v>120789.18</v>
      </c>
      <c r="C131" s="274">
        <v>0</v>
      </c>
      <c r="D131" s="274">
        <v>9351.06</v>
      </c>
      <c r="E131" s="274"/>
      <c r="F131" s="277">
        <v>1233544.6499999999</v>
      </c>
      <c r="G131" s="277">
        <v>453010.72</v>
      </c>
      <c r="H131" s="275"/>
      <c r="I131" s="275">
        <v>38450</v>
      </c>
      <c r="J131" s="275">
        <v>296106.44</v>
      </c>
      <c r="K131" s="275"/>
      <c r="L131" s="277"/>
      <c r="M131" s="277">
        <v>-2803193.59</v>
      </c>
      <c r="N131" s="277"/>
      <c r="O131" s="277">
        <v>3397782.5</v>
      </c>
      <c r="P131" s="54">
        <v>671627.67</v>
      </c>
      <c r="Q131" s="54"/>
      <c r="R131" s="54">
        <v>199.6</v>
      </c>
      <c r="S131" s="54"/>
      <c r="T131" s="54">
        <v>448590</v>
      </c>
      <c r="U131" s="54"/>
      <c r="V131" s="54"/>
      <c r="W131" s="276">
        <v>749177</v>
      </c>
      <c r="X131" s="276"/>
      <c r="Y131" s="276"/>
      <c r="Z131" s="276"/>
      <c r="AA131" s="276">
        <v>344462.16</v>
      </c>
      <c r="AB131" s="276">
        <v>204023.55</v>
      </c>
      <c r="AC131" s="276"/>
      <c r="AD131" s="276"/>
      <c r="AE131" s="276">
        <v>2000</v>
      </c>
      <c r="AF131" s="277"/>
      <c r="AG131" s="277"/>
      <c r="AH131" s="277"/>
    </row>
    <row r="132" spans="1:34" x14ac:dyDescent="0.2">
      <c r="A132" s="277" t="s">
        <v>1712</v>
      </c>
      <c r="B132" s="274">
        <v>156683.22</v>
      </c>
      <c r="C132" s="274">
        <v>65025</v>
      </c>
      <c r="D132" s="274">
        <v>135931.95000000001</v>
      </c>
      <c r="E132" s="274"/>
      <c r="F132" s="277">
        <v>754347.63</v>
      </c>
      <c r="G132" s="277">
        <v>130843.61</v>
      </c>
      <c r="H132" s="275">
        <v>0</v>
      </c>
      <c r="I132" s="275">
        <v>28164.26</v>
      </c>
      <c r="J132" s="275"/>
      <c r="K132" s="275">
        <v>6116</v>
      </c>
      <c r="L132" s="277">
        <v>25000</v>
      </c>
      <c r="M132" s="277"/>
      <c r="N132" s="277">
        <v>-44660.06</v>
      </c>
      <c r="O132" s="277">
        <v>3801436</v>
      </c>
      <c r="P132" s="54">
        <v>1341843.82</v>
      </c>
      <c r="Q132" s="54"/>
      <c r="R132" s="54">
        <v>243.41</v>
      </c>
      <c r="S132" s="54"/>
      <c r="T132" s="54">
        <v>667922.9</v>
      </c>
      <c r="U132" s="54"/>
      <c r="V132" s="54">
        <v>327899.34999999998</v>
      </c>
      <c r="W132" s="276">
        <v>1385952.9</v>
      </c>
      <c r="X132" s="276"/>
      <c r="Y132" s="276"/>
      <c r="Z132" s="276">
        <v>3534</v>
      </c>
      <c r="AA132" s="276">
        <v>745369.17</v>
      </c>
      <c r="AB132" s="276">
        <v>145787.79999999999</v>
      </c>
      <c r="AC132" s="276"/>
      <c r="AD132" s="276"/>
      <c r="AE132" s="276"/>
      <c r="AF132" s="277"/>
      <c r="AG132" s="277"/>
      <c r="AH132" s="277"/>
    </row>
    <row r="133" spans="1:34" x14ac:dyDescent="0.2">
      <c r="A133" s="277" t="s">
        <v>1713</v>
      </c>
      <c r="B133" s="274">
        <v>353543.45</v>
      </c>
      <c r="C133" s="274">
        <v>46031.07</v>
      </c>
      <c r="D133" s="274">
        <v>156170.79999999999</v>
      </c>
      <c r="E133" s="274"/>
      <c r="F133" s="277">
        <v>483115.94</v>
      </c>
      <c r="G133" s="277">
        <v>25599.4</v>
      </c>
      <c r="H133" s="275">
        <v>0</v>
      </c>
      <c r="I133" s="275">
        <v>67516.179999999993</v>
      </c>
      <c r="J133" s="275"/>
      <c r="K133" s="275">
        <v>4424</v>
      </c>
      <c r="L133" s="277">
        <v>37830</v>
      </c>
      <c r="M133" s="277"/>
      <c r="N133" s="277">
        <v>-46307.65</v>
      </c>
      <c r="O133" s="277">
        <v>2453088.7400000002</v>
      </c>
      <c r="P133" s="54">
        <v>994641.5</v>
      </c>
      <c r="Q133" s="54">
        <v>22700</v>
      </c>
      <c r="R133" s="54">
        <v>702.47</v>
      </c>
      <c r="S133" s="54"/>
      <c r="T133" s="54">
        <v>1086995.5</v>
      </c>
      <c r="U133" s="54"/>
      <c r="V133" s="54">
        <v>327141.7</v>
      </c>
      <c r="W133" s="276">
        <v>1563580.5</v>
      </c>
      <c r="X133" s="276"/>
      <c r="Y133" s="276">
        <v>24895</v>
      </c>
      <c r="Z133" s="276"/>
      <c r="AA133" s="276">
        <v>701354.28</v>
      </c>
      <c r="AB133" s="276">
        <v>162791.82999999999</v>
      </c>
      <c r="AC133" s="276"/>
      <c r="AD133" s="276"/>
      <c r="AE133" s="276"/>
      <c r="AF133" s="277"/>
      <c r="AG133" s="277"/>
      <c r="AH133" s="277"/>
    </row>
    <row r="134" spans="1:34" x14ac:dyDescent="0.2">
      <c r="A134" s="277" t="s">
        <v>1714</v>
      </c>
      <c r="B134" s="274">
        <v>830674.02</v>
      </c>
      <c r="C134" s="274">
        <v>148304</v>
      </c>
      <c r="D134" s="274">
        <v>183460.98</v>
      </c>
      <c r="E134" s="274"/>
      <c r="F134" s="277">
        <v>393740.53</v>
      </c>
      <c r="G134" s="277">
        <v>660353.65</v>
      </c>
      <c r="H134" s="275">
        <v>18680</v>
      </c>
      <c r="I134" s="275">
        <v>115075.6</v>
      </c>
      <c r="J134" s="275"/>
      <c r="K134" s="275">
        <v>21769</v>
      </c>
      <c r="L134" s="277">
        <v>197790</v>
      </c>
      <c r="M134" s="277"/>
      <c r="N134" s="277">
        <v>-87819.58</v>
      </c>
      <c r="O134" s="277">
        <v>3154882.42</v>
      </c>
      <c r="P134" s="54">
        <v>2591274.44</v>
      </c>
      <c r="Q134" s="54"/>
      <c r="R134" s="54">
        <v>1053.49</v>
      </c>
      <c r="S134" s="54"/>
      <c r="T134" s="54">
        <v>1084990</v>
      </c>
      <c r="U134" s="54"/>
      <c r="V134" s="54">
        <v>780564.1</v>
      </c>
      <c r="W134" s="276">
        <v>1949140</v>
      </c>
      <c r="X134" s="276"/>
      <c r="Y134" s="276">
        <v>7580</v>
      </c>
      <c r="Z134" s="276"/>
      <c r="AA134" s="276">
        <v>968251.24</v>
      </c>
      <c r="AB134" s="276">
        <v>47435.16</v>
      </c>
      <c r="AC134" s="276"/>
      <c r="AD134" s="276"/>
      <c r="AE134" s="276"/>
      <c r="AF134" s="277"/>
      <c r="AG134" s="277"/>
      <c r="AH134" s="277"/>
    </row>
    <row r="135" spans="1:34" x14ac:dyDescent="0.2">
      <c r="A135" s="277" t="s">
        <v>1715</v>
      </c>
      <c r="B135" s="274">
        <v>597914.51</v>
      </c>
      <c r="C135" s="274">
        <v>45730.27</v>
      </c>
      <c r="D135" s="274">
        <v>144973.54999999999</v>
      </c>
      <c r="E135" s="274"/>
      <c r="F135" s="277">
        <v>345570.86</v>
      </c>
      <c r="G135" s="277">
        <v>42637.07</v>
      </c>
      <c r="H135" s="275">
        <v>0</v>
      </c>
      <c r="I135" s="275">
        <v>77751.92</v>
      </c>
      <c r="J135" s="275"/>
      <c r="K135" s="275">
        <v>1950</v>
      </c>
      <c r="L135" s="277">
        <v>351301</v>
      </c>
      <c r="M135" s="277"/>
      <c r="N135" s="277"/>
      <c r="O135" s="277">
        <v>2689973.6</v>
      </c>
      <c r="P135" s="54">
        <v>2017924.74</v>
      </c>
      <c r="Q135" s="54"/>
      <c r="R135" s="54">
        <v>586.16999999999996</v>
      </c>
      <c r="S135" s="54"/>
      <c r="T135" s="54">
        <v>730839.8</v>
      </c>
      <c r="U135" s="54"/>
      <c r="V135" s="54">
        <v>285000</v>
      </c>
      <c r="W135" s="276">
        <v>1122639.8</v>
      </c>
      <c r="X135" s="276"/>
      <c r="Y135" s="276">
        <v>9249</v>
      </c>
      <c r="Z135" s="276"/>
      <c r="AA135" s="276">
        <v>802074.7</v>
      </c>
      <c r="AB135" s="276">
        <v>80620.479999999996</v>
      </c>
      <c r="AC135" s="276"/>
      <c r="AD135" s="276"/>
      <c r="AE135" s="276"/>
      <c r="AF135" s="277"/>
      <c r="AG135" s="277"/>
      <c r="AH135" s="277"/>
    </row>
    <row r="136" spans="1:34" x14ac:dyDescent="0.2">
      <c r="A136" s="277" t="s">
        <v>1716</v>
      </c>
      <c r="B136" s="274">
        <v>520683.46</v>
      </c>
      <c r="C136" s="274">
        <v>32204.5</v>
      </c>
      <c r="D136" s="274">
        <v>114936.18</v>
      </c>
      <c r="E136" s="274"/>
      <c r="F136" s="277">
        <v>797936.06</v>
      </c>
      <c r="G136" s="277">
        <v>42417.99</v>
      </c>
      <c r="H136" s="275">
        <v>0</v>
      </c>
      <c r="I136" s="275">
        <v>76428.149999999994</v>
      </c>
      <c r="J136" s="275"/>
      <c r="K136" s="275">
        <v>1947</v>
      </c>
      <c r="L136" s="277">
        <v>106600</v>
      </c>
      <c r="M136" s="277"/>
      <c r="N136" s="277">
        <v>-122552.13</v>
      </c>
      <c r="O136" s="277">
        <v>2072080.16</v>
      </c>
      <c r="P136" s="54">
        <v>922082.6</v>
      </c>
      <c r="Q136" s="54"/>
      <c r="R136" s="54">
        <v>904.47</v>
      </c>
      <c r="S136" s="54"/>
      <c r="T136" s="54">
        <v>475429.6</v>
      </c>
      <c r="U136" s="54"/>
      <c r="V136" s="54">
        <v>273501.42</v>
      </c>
      <c r="W136" s="276">
        <v>841919.6</v>
      </c>
      <c r="X136" s="276"/>
      <c r="Y136" s="276">
        <v>1050</v>
      </c>
      <c r="Z136" s="276"/>
      <c r="AA136" s="276">
        <v>782834.49</v>
      </c>
      <c r="AB136" s="276">
        <v>96859.22</v>
      </c>
      <c r="AC136" s="276"/>
      <c r="AD136" s="276"/>
      <c r="AE136" s="276"/>
      <c r="AF136" s="277"/>
      <c r="AG136" s="277"/>
      <c r="AH136" s="277"/>
    </row>
    <row r="137" spans="1:34" x14ac:dyDescent="0.2">
      <c r="A137" s="277" t="s">
        <v>1717</v>
      </c>
      <c r="B137" s="274">
        <v>387173.2</v>
      </c>
      <c r="C137" s="274">
        <v>24262.5</v>
      </c>
      <c r="D137" s="274">
        <v>425432.46</v>
      </c>
      <c r="E137" s="274"/>
      <c r="F137" s="277">
        <v>460042.61</v>
      </c>
      <c r="G137" s="277">
        <v>55932.39</v>
      </c>
      <c r="H137" s="275"/>
      <c r="I137" s="275">
        <v>80590.98</v>
      </c>
      <c r="J137" s="275"/>
      <c r="K137" s="275">
        <v>3183</v>
      </c>
      <c r="L137" s="277">
        <v>231005</v>
      </c>
      <c r="M137" s="277"/>
      <c r="N137" s="277">
        <v>3504.33</v>
      </c>
      <c r="O137" s="277">
        <v>3517785.78</v>
      </c>
      <c r="P137" s="54">
        <v>1284854.8899999999</v>
      </c>
      <c r="Q137" s="54"/>
      <c r="R137" s="54">
        <v>178.69</v>
      </c>
      <c r="S137" s="54"/>
      <c r="T137" s="54">
        <v>1078234.3</v>
      </c>
      <c r="U137" s="54"/>
      <c r="V137" s="54">
        <v>308816.37</v>
      </c>
      <c r="W137" s="276">
        <v>1691879.3</v>
      </c>
      <c r="X137" s="276"/>
      <c r="Y137" s="276">
        <v>2270</v>
      </c>
      <c r="Z137" s="276"/>
      <c r="AA137" s="276">
        <v>671159.48</v>
      </c>
      <c r="AB137" s="276">
        <v>55719.71</v>
      </c>
      <c r="AC137" s="276"/>
      <c r="AD137" s="276"/>
      <c r="AE137" s="276"/>
      <c r="AF137" s="277"/>
      <c r="AG137" s="277"/>
      <c r="AH137" s="277"/>
    </row>
    <row r="138" spans="1:34" x14ac:dyDescent="0.2">
      <c r="A138" s="277" t="s">
        <v>1718</v>
      </c>
      <c r="B138" s="274">
        <v>501568.98</v>
      </c>
      <c r="C138" s="274">
        <v>127755.8</v>
      </c>
      <c r="D138" s="274">
        <v>166002.67000000001</v>
      </c>
      <c r="E138" s="274"/>
      <c r="F138" s="277">
        <v>1197828.68</v>
      </c>
      <c r="G138" s="277">
        <v>81884.570000000007</v>
      </c>
      <c r="H138" s="275">
        <v>0</v>
      </c>
      <c r="I138" s="275">
        <v>67374.720000000001</v>
      </c>
      <c r="J138" s="275"/>
      <c r="K138" s="275">
        <v>1985</v>
      </c>
      <c r="L138" s="277">
        <v>401883.6</v>
      </c>
      <c r="M138" s="277"/>
      <c r="N138" s="277">
        <v>-14812.52</v>
      </c>
      <c r="O138" s="277">
        <v>2461639.23</v>
      </c>
      <c r="P138" s="54">
        <v>823326.25</v>
      </c>
      <c r="Q138" s="54"/>
      <c r="R138" s="54">
        <v>1043.0899999999999</v>
      </c>
      <c r="S138" s="54"/>
      <c r="T138" s="54">
        <v>1215980</v>
      </c>
      <c r="U138" s="54"/>
      <c r="V138" s="54">
        <v>357045</v>
      </c>
      <c r="W138" s="276">
        <v>1598268</v>
      </c>
      <c r="X138" s="276"/>
      <c r="Y138" s="276">
        <v>5720</v>
      </c>
      <c r="Z138" s="276"/>
      <c r="AA138" s="276">
        <v>672753.72</v>
      </c>
      <c r="AB138" s="276">
        <v>96889.56</v>
      </c>
      <c r="AC138" s="276"/>
      <c r="AD138" s="276"/>
      <c r="AE138" s="276"/>
      <c r="AF138" s="277"/>
      <c r="AG138" s="277"/>
      <c r="AH138" s="277"/>
    </row>
    <row r="139" spans="1:34" x14ac:dyDescent="0.2">
      <c r="A139" s="277" t="s">
        <v>1719</v>
      </c>
      <c r="B139" s="274">
        <v>198117.46</v>
      </c>
      <c r="C139" s="274">
        <v>38077.599999999999</v>
      </c>
      <c r="D139" s="274">
        <v>250460.44</v>
      </c>
      <c r="E139" s="274"/>
      <c r="F139" s="277">
        <v>2307989.37</v>
      </c>
      <c r="G139" s="277">
        <v>53413.53</v>
      </c>
      <c r="H139" s="275">
        <v>0</v>
      </c>
      <c r="I139" s="275">
        <v>64642.06</v>
      </c>
      <c r="J139" s="275"/>
      <c r="K139" s="275">
        <v>3456</v>
      </c>
      <c r="L139" s="277">
        <v>85650</v>
      </c>
      <c r="M139" s="277">
        <v>-313129.26</v>
      </c>
      <c r="N139" s="277">
        <v>8701.81</v>
      </c>
      <c r="O139" s="277">
        <v>1490475.39</v>
      </c>
      <c r="P139" s="54">
        <v>1289782.8999999999</v>
      </c>
      <c r="Q139" s="54">
        <v>154405</v>
      </c>
      <c r="R139" s="54">
        <v>486.85</v>
      </c>
      <c r="S139" s="54"/>
      <c r="T139" s="54">
        <v>873726.77</v>
      </c>
      <c r="U139" s="54"/>
      <c r="V139" s="54">
        <v>311878.03999999998</v>
      </c>
      <c r="W139" s="276">
        <v>1485076.77</v>
      </c>
      <c r="X139" s="276"/>
      <c r="Y139" s="276">
        <v>2600</v>
      </c>
      <c r="Z139" s="276"/>
      <c r="AA139" s="276">
        <v>1040111.15</v>
      </c>
      <c r="AB139" s="276">
        <v>196829.55</v>
      </c>
      <c r="AC139" s="276"/>
      <c r="AD139" s="276"/>
      <c r="AE139" s="276"/>
      <c r="AF139" s="277"/>
      <c r="AG139" s="277"/>
      <c r="AH139" s="277"/>
    </row>
    <row r="140" spans="1:34" x14ac:dyDescent="0.2">
      <c r="A140" s="277" t="s">
        <v>1720</v>
      </c>
      <c r="B140" s="274">
        <v>383440.28</v>
      </c>
      <c r="C140" s="274">
        <v>28477.4</v>
      </c>
      <c r="D140" s="274">
        <v>231871.17</v>
      </c>
      <c r="E140" s="274"/>
      <c r="F140" s="277">
        <v>220585.23</v>
      </c>
      <c r="G140" s="277">
        <v>672828.37</v>
      </c>
      <c r="H140" s="275">
        <v>0</v>
      </c>
      <c r="I140" s="275">
        <v>101124.18</v>
      </c>
      <c r="J140" s="275"/>
      <c r="K140" s="275">
        <v>3709</v>
      </c>
      <c r="L140" s="277">
        <v>249065</v>
      </c>
      <c r="M140" s="277">
        <v>-278782.13</v>
      </c>
      <c r="N140" s="277">
        <v>-714.85</v>
      </c>
      <c r="O140" s="277">
        <v>3511106.83</v>
      </c>
      <c r="P140" s="54">
        <v>1667011</v>
      </c>
      <c r="Q140" s="54">
        <v>26835</v>
      </c>
      <c r="R140" s="54">
        <v>415.41</v>
      </c>
      <c r="S140" s="54"/>
      <c r="T140" s="54">
        <v>892513.6</v>
      </c>
      <c r="U140" s="54"/>
      <c r="V140" s="54">
        <v>783694.56</v>
      </c>
      <c r="W140" s="276">
        <v>1714906.6</v>
      </c>
      <c r="X140" s="276"/>
      <c r="Y140" s="276">
        <v>1820</v>
      </c>
      <c r="Z140" s="276"/>
      <c r="AA140" s="276">
        <v>902497.61</v>
      </c>
      <c r="AB140" s="276">
        <v>101458.71</v>
      </c>
      <c r="AC140" s="276"/>
      <c r="AD140" s="276"/>
      <c r="AE140" s="276"/>
      <c r="AF140" s="277"/>
      <c r="AG140" s="277"/>
      <c r="AH140" s="277"/>
    </row>
    <row r="141" spans="1:34" x14ac:dyDescent="0.2">
      <c r="A141" s="277" t="s">
        <v>1721</v>
      </c>
      <c r="B141" s="274">
        <v>574503.15</v>
      </c>
      <c r="C141" s="274">
        <v>41210</v>
      </c>
      <c r="D141" s="274">
        <v>138761.20000000001</v>
      </c>
      <c r="E141" s="274"/>
      <c r="F141" s="277">
        <v>569085.41</v>
      </c>
      <c r="G141" s="277">
        <v>114064.99</v>
      </c>
      <c r="H141" s="275">
        <v>0</v>
      </c>
      <c r="I141" s="275">
        <v>115950</v>
      </c>
      <c r="J141" s="275"/>
      <c r="K141" s="275">
        <v>1140</v>
      </c>
      <c r="L141" s="277">
        <v>45975</v>
      </c>
      <c r="M141" s="277"/>
      <c r="N141" s="277"/>
      <c r="O141" s="277">
        <v>1290976.01</v>
      </c>
      <c r="P141" s="54">
        <v>1051001.52</v>
      </c>
      <c r="Q141" s="54"/>
      <c r="R141" s="54">
        <v>816</v>
      </c>
      <c r="S141" s="54"/>
      <c r="T141" s="54">
        <v>1210622</v>
      </c>
      <c r="U141" s="54"/>
      <c r="V141" s="54">
        <v>287053.67</v>
      </c>
      <c r="W141" s="276">
        <v>1494422</v>
      </c>
      <c r="X141" s="276"/>
      <c r="Y141" s="276">
        <v>2000</v>
      </c>
      <c r="Z141" s="276"/>
      <c r="AA141" s="276">
        <v>712220.59</v>
      </c>
      <c r="AB141" s="276">
        <v>145845.44</v>
      </c>
      <c r="AC141" s="276"/>
      <c r="AD141" s="276"/>
      <c r="AE141" s="276"/>
      <c r="AF141" s="277"/>
      <c r="AG141" s="277"/>
      <c r="AH141" s="277"/>
    </row>
    <row r="142" spans="1:34" x14ac:dyDescent="0.2">
      <c r="A142" s="277" t="s">
        <v>1722</v>
      </c>
      <c r="B142" s="274">
        <v>202268.55</v>
      </c>
      <c r="C142" s="274">
        <v>7621.25</v>
      </c>
      <c r="D142" s="274">
        <v>140523.54</v>
      </c>
      <c r="E142" s="274"/>
      <c r="F142" s="277">
        <v>592809.16</v>
      </c>
      <c r="G142" s="277">
        <v>66155.25</v>
      </c>
      <c r="H142" s="275"/>
      <c r="I142" s="275">
        <v>82300.78</v>
      </c>
      <c r="J142" s="275"/>
      <c r="K142" s="275">
        <v>2886</v>
      </c>
      <c r="L142" s="277"/>
      <c r="M142" s="277"/>
      <c r="N142" s="277">
        <v>3870.36</v>
      </c>
      <c r="O142" s="277">
        <v>431311.75</v>
      </c>
      <c r="P142" s="54">
        <v>1673049.67</v>
      </c>
      <c r="Q142" s="54"/>
      <c r="R142" s="54">
        <v>231.94</v>
      </c>
      <c r="S142" s="54"/>
      <c r="T142" s="54">
        <v>659086.19999999995</v>
      </c>
      <c r="U142" s="54"/>
      <c r="V142" s="54">
        <v>304154.56</v>
      </c>
      <c r="W142" s="276">
        <v>1223526.2</v>
      </c>
      <c r="X142" s="276"/>
      <c r="Y142" s="276">
        <v>1680</v>
      </c>
      <c r="Z142" s="276"/>
      <c r="AA142" s="276">
        <v>491544.99</v>
      </c>
      <c r="AB142" s="276">
        <v>126427.88</v>
      </c>
      <c r="AC142" s="276"/>
      <c r="AD142" s="276"/>
      <c r="AE142" s="276"/>
      <c r="AF142" s="277"/>
      <c r="AG142" s="277"/>
      <c r="AH142" s="277"/>
    </row>
    <row r="143" spans="1:34" x14ac:dyDescent="0.2">
      <c r="A143" s="277" t="s">
        <v>1723</v>
      </c>
      <c r="B143" s="274">
        <v>433282.4</v>
      </c>
      <c r="C143" s="274">
        <v>48890.6</v>
      </c>
      <c r="D143" s="274">
        <v>125933.29</v>
      </c>
      <c r="E143" s="274"/>
      <c r="F143" s="277">
        <v>778966.67</v>
      </c>
      <c r="G143" s="277">
        <v>137939.68</v>
      </c>
      <c r="H143" s="275">
        <v>0</v>
      </c>
      <c r="I143" s="275">
        <v>103426.27</v>
      </c>
      <c r="J143" s="275"/>
      <c r="K143" s="275">
        <v>1857</v>
      </c>
      <c r="L143" s="277">
        <v>72800</v>
      </c>
      <c r="M143" s="277"/>
      <c r="N143" s="277">
        <v>24300</v>
      </c>
      <c r="O143" s="277">
        <v>2115546</v>
      </c>
      <c r="P143" s="54">
        <v>1117355.18</v>
      </c>
      <c r="Q143" s="54">
        <v>28200</v>
      </c>
      <c r="R143" s="54">
        <v>622.97</v>
      </c>
      <c r="S143" s="54"/>
      <c r="T143" s="54">
        <v>765915.8</v>
      </c>
      <c r="U143" s="54"/>
      <c r="V143" s="54">
        <v>276425.78000000003</v>
      </c>
      <c r="W143" s="276">
        <v>1155160.8</v>
      </c>
      <c r="X143" s="276"/>
      <c r="Y143" s="276"/>
      <c r="Z143" s="276"/>
      <c r="AA143" s="276">
        <v>744241.57</v>
      </c>
      <c r="AB143" s="276">
        <v>126946.57</v>
      </c>
      <c r="AC143" s="276"/>
      <c r="AD143" s="276"/>
      <c r="AE143" s="276"/>
      <c r="AF143" s="277"/>
      <c r="AG143" s="277"/>
      <c r="AH143" s="277"/>
    </row>
    <row r="144" spans="1:34" x14ac:dyDescent="0.2">
      <c r="A144" s="277" t="s">
        <v>1724</v>
      </c>
      <c r="B144" s="274">
        <v>309136.34000000003</v>
      </c>
      <c r="C144" s="274">
        <v>14378.01</v>
      </c>
      <c r="D144" s="274">
        <v>111743.17</v>
      </c>
      <c r="E144" s="274"/>
      <c r="F144" s="277">
        <v>1403934.02</v>
      </c>
      <c r="G144" s="277">
        <v>16432.13</v>
      </c>
      <c r="H144" s="275"/>
      <c r="I144" s="275">
        <v>70157.39</v>
      </c>
      <c r="J144" s="275"/>
      <c r="K144" s="275">
        <v>2795.5</v>
      </c>
      <c r="L144" s="277">
        <v>70490</v>
      </c>
      <c r="M144" s="277"/>
      <c r="N144" s="277">
        <v>-1653.25</v>
      </c>
      <c r="O144" s="277">
        <v>2263113.85</v>
      </c>
      <c r="P144" s="54">
        <v>696806.73</v>
      </c>
      <c r="Q144" s="54"/>
      <c r="R144" s="54">
        <v>244.64</v>
      </c>
      <c r="S144" s="54"/>
      <c r="T144" s="54">
        <v>904314</v>
      </c>
      <c r="U144" s="54"/>
      <c r="V144" s="54">
        <v>259119</v>
      </c>
      <c r="W144" s="276">
        <v>1209232.5</v>
      </c>
      <c r="X144" s="276"/>
      <c r="Y144" s="276">
        <v>7960</v>
      </c>
      <c r="Z144" s="276"/>
      <c r="AA144" s="276">
        <v>472770.18</v>
      </c>
      <c r="AB144" s="276">
        <v>125827.68</v>
      </c>
      <c r="AC144" s="276"/>
      <c r="AD144" s="276"/>
      <c r="AE144" s="276"/>
      <c r="AF144" s="277"/>
      <c r="AG144" s="277"/>
      <c r="AH144" s="277"/>
    </row>
    <row r="145" spans="1:34" x14ac:dyDescent="0.2">
      <c r="A145" s="277" t="s">
        <v>1725</v>
      </c>
      <c r="B145" s="274">
        <v>224031.88</v>
      </c>
      <c r="C145" s="274">
        <v>69581.45</v>
      </c>
      <c r="D145" s="274">
        <v>331425.15000000002</v>
      </c>
      <c r="E145" s="274"/>
      <c r="F145" s="277">
        <v>774478.8</v>
      </c>
      <c r="G145" s="277">
        <v>43745.91</v>
      </c>
      <c r="H145" s="275">
        <v>0</v>
      </c>
      <c r="I145" s="275">
        <v>116987.87</v>
      </c>
      <c r="J145" s="275"/>
      <c r="K145" s="275">
        <v>2672</v>
      </c>
      <c r="L145" s="277">
        <v>71810</v>
      </c>
      <c r="M145" s="277"/>
      <c r="N145" s="277">
        <v>4220.93</v>
      </c>
      <c r="O145" s="277">
        <v>2512572.4500000002</v>
      </c>
      <c r="P145" s="54">
        <v>1208889.8799999999</v>
      </c>
      <c r="Q145" s="54">
        <v>34500</v>
      </c>
      <c r="R145" s="54">
        <v>267.29000000000002</v>
      </c>
      <c r="S145" s="54"/>
      <c r="T145" s="54">
        <v>1443903.2</v>
      </c>
      <c r="U145" s="54"/>
      <c r="V145" s="54">
        <v>292292</v>
      </c>
      <c r="W145" s="276">
        <v>1979415.2</v>
      </c>
      <c r="X145" s="276"/>
      <c r="Y145" s="276">
        <v>2640</v>
      </c>
      <c r="Z145" s="276"/>
      <c r="AA145" s="276">
        <v>700574.77</v>
      </c>
      <c r="AB145" s="276">
        <v>57054.93</v>
      </c>
      <c r="AC145" s="276"/>
      <c r="AD145" s="276"/>
      <c r="AE145" s="276"/>
      <c r="AF145" s="277"/>
      <c r="AG145" s="277"/>
      <c r="AH145" s="277"/>
    </row>
    <row r="146" spans="1:34" x14ac:dyDescent="0.2">
      <c r="A146" s="277" t="s">
        <v>1726</v>
      </c>
      <c r="B146" s="274">
        <v>558904.23</v>
      </c>
      <c r="C146" s="274">
        <v>17712.3</v>
      </c>
      <c r="D146" s="274">
        <v>325106.05</v>
      </c>
      <c r="E146" s="274"/>
      <c r="F146" s="277">
        <v>2114208.7400000002</v>
      </c>
      <c r="G146" s="277">
        <v>953703.5</v>
      </c>
      <c r="H146" s="275">
        <v>0</v>
      </c>
      <c r="I146" s="275">
        <v>91749.67</v>
      </c>
      <c r="J146" s="275"/>
      <c r="K146" s="275">
        <v>2404</v>
      </c>
      <c r="L146" s="277">
        <v>273876</v>
      </c>
      <c r="M146" s="277"/>
      <c r="N146" s="277">
        <v>-9179.1200000000008</v>
      </c>
      <c r="O146" s="277">
        <v>1298036.29</v>
      </c>
      <c r="P146" s="54">
        <v>1641995.38</v>
      </c>
      <c r="Q146" s="54">
        <v>62320</v>
      </c>
      <c r="R146" s="54">
        <v>714.85</v>
      </c>
      <c r="S146" s="54"/>
      <c r="T146" s="54">
        <v>785017.69</v>
      </c>
      <c r="U146" s="54"/>
      <c r="V146" s="54">
        <v>738274.9</v>
      </c>
      <c r="W146" s="276">
        <v>1268257.69</v>
      </c>
      <c r="X146" s="276"/>
      <c r="Y146" s="276"/>
      <c r="Z146" s="276"/>
      <c r="AA146" s="276">
        <v>833421.04</v>
      </c>
      <c r="AB146" s="276">
        <v>290130.68</v>
      </c>
      <c r="AC146" s="276"/>
      <c r="AD146" s="276"/>
      <c r="AE146" s="276"/>
      <c r="AF146" s="277"/>
      <c r="AG146" s="277"/>
      <c r="AH146" s="277"/>
    </row>
    <row r="147" spans="1:34" x14ac:dyDescent="0.2">
      <c r="A147" s="277" t="s">
        <v>1727</v>
      </c>
      <c r="B147" s="274">
        <v>529306.75</v>
      </c>
      <c r="C147" s="274">
        <v>148231.5</v>
      </c>
      <c r="D147" s="274">
        <v>682200.9</v>
      </c>
      <c r="E147" s="274"/>
      <c r="F147" s="277">
        <v>798843.33</v>
      </c>
      <c r="G147" s="277">
        <v>331957.28999999998</v>
      </c>
      <c r="H147" s="275">
        <v>63</v>
      </c>
      <c r="I147" s="275">
        <v>79077.14</v>
      </c>
      <c r="J147" s="275"/>
      <c r="K147" s="275"/>
      <c r="L147" s="277"/>
      <c r="M147" s="277"/>
      <c r="N147" s="277">
        <v>247243.88</v>
      </c>
      <c r="O147" s="277">
        <v>1854562.35</v>
      </c>
      <c r="P147" s="54">
        <v>1425796.75</v>
      </c>
      <c r="Q147" s="54"/>
      <c r="R147" s="54">
        <v>571.86</v>
      </c>
      <c r="S147" s="54"/>
      <c r="T147" s="54">
        <v>565488</v>
      </c>
      <c r="U147" s="54"/>
      <c r="V147" s="54">
        <v>232518.91</v>
      </c>
      <c r="W147" s="276">
        <v>1237008</v>
      </c>
      <c r="X147" s="276"/>
      <c r="Y147" s="276">
        <v>1800</v>
      </c>
      <c r="Z147" s="276"/>
      <c r="AA147" s="276">
        <v>496111.46</v>
      </c>
      <c r="AB147" s="276">
        <v>146666.93</v>
      </c>
      <c r="AC147" s="276"/>
      <c r="AD147" s="276"/>
      <c r="AE147" s="276"/>
      <c r="AF147" s="277"/>
      <c r="AG147" s="277"/>
      <c r="AH147" s="277"/>
    </row>
    <row r="148" spans="1:34" x14ac:dyDescent="0.2">
      <c r="A148" s="277" t="s">
        <v>1728</v>
      </c>
      <c r="B148" s="274">
        <v>1308719.26</v>
      </c>
      <c r="C148" s="274">
        <v>39338.15</v>
      </c>
      <c r="D148" s="274">
        <v>72746.720000000001</v>
      </c>
      <c r="E148" s="274"/>
      <c r="F148" s="277">
        <v>985630.07</v>
      </c>
      <c r="G148" s="277">
        <v>567447.42000000004</v>
      </c>
      <c r="H148" s="275">
        <v>0</v>
      </c>
      <c r="I148" s="275">
        <v>90976.54</v>
      </c>
      <c r="J148" s="275"/>
      <c r="K148" s="275"/>
      <c r="L148" s="277"/>
      <c r="M148" s="277"/>
      <c r="N148" s="277">
        <v>246233.94</v>
      </c>
      <c r="O148" s="277">
        <v>3974625.34</v>
      </c>
      <c r="P148" s="54">
        <v>1684595.3</v>
      </c>
      <c r="Q148" s="54">
        <v>152710</v>
      </c>
      <c r="R148" s="54">
        <v>1988.42</v>
      </c>
      <c r="S148" s="54"/>
      <c r="T148" s="54">
        <v>641592</v>
      </c>
      <c r="U148" s="54"/>
      <c r="V148" s="54">
        <v>301189.87</v>
      </c>
      <c r="W148" s="276">
        <v>1319072</v>
      </c>
      <c r="X148" s="276"/>
      <c r="Y148" s="276">
        <v>1800</v>
      </c>
      <c r="Z148" s="276"/>
      <c r="AA148" s="276">
        <v>714090.69</v>
      </c>
      <c r="AB148" s="276">
        <v>247933.84</v>
      </c>
      <c r="AC148" s="276"/>
      <c r="AD148" s="276"/>
      <c r="AE148" s="276"/>
      <c r="AF148" s="277"/>
      <c r="AG148" s="277"/>
      <c r="AH148" s="277"/>
    </row>
    <row r="149" spans="1:34" x14ac:dyDescent="0.2">
      <c r="A149" s="277" t="s">
        <v>1729</v>
      </c>
      <c r="B149" s="274">
        <v>712409.42</v>
      </c>
      <c r="C149" s="274">
        <v>6416</v>
      </c>
      <c r="D149" s="274">
        <v>72106.080000000002</v>
      </c>
      <c r="E149" s="274"/>
      <c r="F149" s="277">
        <v>1163685.45</v>
      </c>
      <c r="G149" s="277">
        <v>377880.01</v>
      </c>
      <c r="H149" s="275">
        <v>4800</v>
      </c>
      <c r="I149" s="275">
        <v>49112.6</v>
      </c>
      <c r="J149" s="275"/>
      <c r="K149" s="275"/>
      <c r="L149" s="277"/>
      <c r="M149" s="277"/>
      <c r="N149" s="277">
        <v>128078.49</v>
      </c>
      <c r="O149" s="277">
        <v>2427116.52</v>
      </c>
      <c r="P149" s="54">
        <v>862211.06</v>
      </c>
      <c r="Q149" s="54">
        <v>176064</v>
      </c>
      <c r="R149" s="54">
        <v>1086.51</v>
      </c>
      <c r="S149" s="54"/>
      <c r="T149" s="54">
        <v>1155974.3</v>
      </c>
      <c r="U149" s="54"/>
      <c r="V149" s="54">
        <v>165722.26999999999</v>
      </c>
      <c r="W149" s="276">
        <v>1345174.3</v>
      </c>
      <c r="X149" s="276"/>
      <c r="Y149" s="276">
        <v>1800</v>
      </c>
      <c r="Z149" s="276"/>
      <c r="AA149" s="276">
        <v>594073.39</v>
      </c>
      <c r="AB149" s="276">
        <v>165701.01</v>
      </c>
      <c r="AC149" s="276"/>
      <c r="AD149" s="276"/>
      <c r="AE149" s="276">
        <v>41200</v>
      </c>
      <c r="AF149" s="277"/>
      <c r="AG149" s="277"/>
      <c r="AH149" s="277"/>
    </row>
    <row r="150" spans="1:34" x14ac:dyDescent="0.2">
      <c r="A150" s="277" t="s">
        <v>1730</v>
      </c>
      <c r="B150" s="274">
        <v>664433.02</v>
      </c>
      <c r="C150" s="274">
        <v>17362.46</v>
      </c>
      <c r="D150" s="274">
        <v>236865.97</v>
      </c>
      <c r="E150" s="274"/>
      <c r="F150" s="277">
        <v>1038894.41</v>
      </c>
      <c r="G150" s="277">
        <v>648138.43000000005</v>
      </c>
      <c r="H150" s="275">
        <v>440</v>
      </c>
      <c r="I150" s="275">
        <v>30510</v>
      </c>
      <c r="J150" s="275"/>
      <c r="K150" s="275">
        <v>2005.62</v>
      </c>
      <c r="L150" s="277"/>
      <c r="M150" s="277"/>
      <c r="N150" s="277">
        <v>286015.02</v>
      </c>
      <c r="O150" s="277">
        <v>2538450.7999999998</v>
      </c>
      <c r="P150" s="54">
        <v>875124.4</v>
      </c>
      <c r="Q150" s="54">
        <v>205930</v>
      </c>
      <c r="R150" s="54">
        <v>1392.72</v>
      </c>
      <c r="S150" s="54"/>
      <c r="T150" s="54">
        <v>1562956</v>
      </c>
      <c r="U150" s="54"/>
      <c r="V150" s="54">
        <v>337142.95</v>
      </c>
      <c r="W150" s="276">
        <v>1996294</v>
      </c>
      <c r="X150" s="276"/>
      <c r="Y150" s="276">
        <v>1800</v>
      </c>
      <c r="Z150" s="276"/>
      <c r="AA150" s="276">
        <v>676185.37</v>
      </c>
      <c r="AB150" s="276">
        <v>250474.93</v>
      </c>
      <c r="AC150" s="276"/>
      <c r="AD150" s="276"/>
      <c r="AE150" s="276"/>
      <c r="AF150" s="277"/>
      <c r="AG150" s="277"/>
      <c r="AH150" s="277"/>
    </row>
    <row r="151" spans="1:34" x14ac:dyDescent="0.2">
      <c r="A151" s="277" t="s">
        <v>1731</v>
      </c>
      <c r="B151" s="274">
        <v>776483.03</v>
      </c>
      <c r="C151" s="274">
        <v>70352.009999999995</v>
      </c>
      <c r="D151" s="274">
        <v>327657.34000000003</v>
      </c>
      <c r="E151" s="274"/>
      <c r="F151" s="277">
        <v>1095820.73</v>
      </c>
      <c r="G151" s="277">
        <v>504179.31</v>
      </c>
      <c r="H151" s="275">
        <v>2260</v>
      </c>
      <c r="I151" s="275">
        <v>265561.03999999998</v>
      </c>
      <c r="J151" s="275"/>
      <c r="K151" s="275"/>
      <c r="L151" s="277"/>
      <c r="M151" s="277"/>
      <c r="N151" s="277">
        <v>324717.59999999998</v>
      </c>
      <c r="O151" s="277">
        <v>3053279.47</v>
      </c>
      <c r="P151" s="54">
        <v>1730004.36</v>
      </c>
      <c r="Q151" s="54">
        <v>187400</v>
      </c>
      <c r="R151" s="54">
        <v>972.08</v>
      </c>
      <c r="S151" s="54"/>
      <c r="T151" s="54">
        <v>779632</v>
      </c>
      <c r="U151" s="54"/>
      <c r="V151" s="54">
        <v>292445.63</v>
      </c>
      <c r="W151" s="276">
        <v>1321612</v>
      </c>
      <c r="X151" s="276"/>
      <c r="Y151" s="276">
        <v>1800</v>
      </c>
      <c r="Z151" s="276"/>
      <c r="AA151" s="276">
        <v>704375.2</v>
      </c>
      <c r="AB151" s="276">
        <v>172869.27</v>
      </c>
      <c r="AC151" s="276"/>
      <c r="AD151" s="276"/>
      <c r="AE151" s="276"/>
      <c r="AF151" s="277"/>
      <c r="AG151" s="277"/>
      <c r="AH151" s="277"/>
    </row>
    <row r="152" spans="1:34" x14ac:dyDescent="0.2">
      <c r="A152" s="277" t="s">
        <v>1732</v>
      </c>
      <c r="B152" s="274">
        <v>714341.22</v>
      </c>
      <c r="C152" s="274">
        <v>17736.25</v>
      </c>
      <c r="D152" s="274">
        <v>94247.22</v>
      </c>
      <c r="E152" s="274"/>
      <c r="F152" s="277">
        <v>290095.24</v>
      </c>
      <c r="G152" s="277">
        <v>275265.01</v>
      </c>
      <c r="H152" s="275"/>
      <c r="I152" s="275">
        <v>78886.720000000001</v>
      </c>
      <c r="J152" s="275"/>
      <c r="K152" s="275"/>
      <c r="L152" s="277"/>
      <c r="M152" s="277"/>
      <c r="N152" s="277">
        <v>193526.8</v>
      </c>
      <c r="O152" s="277">
        <v>1819262.69</v>
      </c>
      <c r="P152" s="54">
        <v>1235542.02</v>
      </c>
      <c r="Q152" s="54">
        <v>231285</v>
      </c>
      <c r="R152" s="54">
        <v>666.7</v>
      </c>
      <c r="S152" s="54"/>
      <c r="T152" s="54">
        <v>778260</v>
      </c>
      <c r="U152" s="54"/>
      <c r="V152" s="54">
        <v>352371.55</v>
      </c>
      <c r="W152" s="276">
        <v>1348660</v>
      </c>
      <c r="X152" s="276"/>
      <c r="Y152" s="276">
        <v>1800</v>
      </c>
      <c r="Z152" s="276"/>
      <c r="AA152" s="276">
        <v>572317.38</v>
      </c>
      <c r="AB152" s="276">
        <v>139136.15</v>
      </c>
      <c r="AC152" s="276"/>
      <c r="AD152" s="276"/>
      <c r="AE152" s="276"/>
      <c r="AF152" s="277"/>
      <c r="AG152" s="277"/>
      <c r="AH152" s="277"/>
    </row>
    <row r="153" spans="1:34" x14ac:dyDescent="0.2">
      <c r="A153" s="277" t="s">
        <v>1733</v>
      </c>
      <c r="B153" s="274">
        <v>388553.62</v>
      </c>
      <c r="C153" s="274">
        <v>44560.75</v>
      </c>
      <c r="D153" s="274">
        <v>472630.92</v>
      </c>
      <c r="E153" s="274"/>
      <c r="F153" s="277">
        <v>1108686.6000000001</v>
      </c>
      <c r="G153" s="277">
        <v>258212.17</v>
      </c>
      <c r="H153" s="275">
        <v>6730</v>
      </c>
      <c r="I153" s="275">
        <v>81499</v>
      </c>
      <c r="J153" s="275"/>
      <c r="K153" s="275"/>
      <c r="L153" s="277"/>
      <c r="M153" s="277"/>
      <c r="N153" s="277">
        <v>312037.92</v>
      </c>
      <c r="O153" s="277">
        <v>2522678.58</v>
      </c>
      <c r="P153" s="54">
        <v>743269.88</v>
      </c>
      <c r="Q153" s="54">
        <v>239400</v>
      </c>
      <c r="R153" s="54">
        <v>437.19</v>
      </c>
      <c r="S153" s="54"/>
      <c r="T153" s="54">
        <v>1407456</v>
      </c>
      <c r="U153" s="54"/>
      <c r="V153" s="54">
        <v>234799.31</v>
      </c>
      <c r="W153" s="276">
        <v>1663416</v>
      </c>
      <c r="X153" s="276"/>
      <c r="Y153" s="276">
        <v>1800</v>
      </c>
      <c r="Z153" s="276"/>
      <c r="AA153" s="276">
        <v>693647.44</v>
      </c>
      <c r="AB153" s="276">
        <v>169570.2</v>
      </c>
      <c r="AC153" s="276"/>
      <c r="AD153" s="276"/>
      <c r="AE153" s="276"/>
      <c r="AF153" s="277"/>
      <c r="AG153" s="277"/>
      <c r="AH153" s="277"/>
    </row>
    <row r="154" spans="1:34" x14ac:dyDescent="0.2">
      <c r="A154" s="277" t="s">
        <v>1734</v>
      </c>
      <c r="B154" s="274">
        <v>403045.09</v>
      </c>
      <c r="C154" s="274">
        <v>2530</v>
      </c>
      <c r="D154" s="274">
        <v>90187.29</v>
      </c>
      <c r="E154" s="274"/>
      <c r="F154" s="277">
        <v>1429164.51</v>
      </c>
      <c r="G154" s="277">
        <v>427117.1</v>
      </c>
      <c r="H154" s="275">
        <v>3500</v>
      </c>
      <c r="I154" s="275">
        <v>71731.3</v>
      </c>
      <c r="J154" s="275"/>
      <c r="K154" s="275"/>
      <c r="L154" s="277"/>
      <c r="M154" s="277"/>
      <c r="N154" s="277">
        <v>214688.87</v>
      </c>
      <c r="O154" s="277">
        <v>4801199.47</v>
      </c>
      <c r="P154" s="54">
        <v>1168521.94</v>
      </c>
      <c r="Q154" s="54"/>
      <c r="R154" s="54"/>
      <c r="S154" s="54"/>
      <c r="T154" s="54">
        <v>139020</v>
      </c>
      <c r="U154" s="54"/>
      <c r="V154" s="54">
        <v>289525.78999999998</v>
      </c>
      <c r="W154" s="276">
        <v>675180</v>
      </c>
      <c r="X154" s="276"/>
      <c r="Y154" s="276">
        <v>1800</v>
      </c>
      <c r="Z154" s="276"/>
      <c r="AA154" s="276">
        <v>549967.35999999999</v>
      </c>
      <c r="AB154" s="276">
        <v>269327.59999999998</v>
      </c>
      <c r="AC154" s="276"/>
      <c r="AD154" s="276"/>
      <c r="AE154" s="276"/>
      <c r="AF154" s="277"/>
      <c r="AG154" s="277"/>
      <c r="AH154" s="277"/>
    </row>
    <row r="155" spans="1:34" x14ac:dyDescent="0.2">
      <c r="A155" s="277" t="s">
        <v>1735</v>
      </c>
      <c r="B155" s="274">
        <v>182999.48</v>
      </c>
      <c r="C155" s="274">
        <v>30882.7</v>
      </c>
      <c r="D155" s="274">
        <v>195559.22</v>
      </c>
      <c r="E155" s="274"/>
      <c r="F155" s="277">
        <v>928703.78</v>
      </c>
      <c r="G155" s="277">
        <v>310304</v>
      </c>
      <c r="H155" s="275">
        <v>100000</v>
      </c>
      <c r="I155" s="275">
        <v>72155.100000000006</v>
      </c>
      <c r="J155" s="275"/>
      <c r="K155" s="275">
        <v>0.17</v>
      </c>
      <c r="L155" s="277"/>
      <c r="M155" s="277"/>
      <c r="N155" s="277">
        <v>337382.44</v>
      </c>
      <c r="O155" s="277">
        <v>5209136.26</v>
      </c>
      <c r="P155" s="54">
        <v>1224890.78</v>
      </c>
      <c r="Q155" s="54"/>
      <c r="R155" s="54">
        <v>433.79</v>
      </c>
      <c r="S155" s="54"/>
      <c r="T155" s="54">
        <v>1112608</v>
      </c>
      <c r="U155" s="54"/>
      <c r="V155" s="54">
        <v>282180.51</v>
      </c>
      <c r="W155" s="276">
        <v>1621168</v>
      </c>
      <c r="X155" s="276"/>
      <c r="Y155" s="276">
        <v>1800</v>
      </c>
      <c r="Z155" s="276"/>
      <c r="AA155" s="276">
        <v>780539.03</v>
      </c>
      <c r="AB155" s="276">
        <v>282930.39</v>
      </c>
      <c r="AC155" s="276"/>
      <c r="AD155" s="276"/>
      <c r="AE155" s="276"/>
      <c r="AF155" s="277"/>
      <c r="AG155" s="277"/>
      <c r="AH155" s="277"/>
    </row>
    <row r="156" spans="1:34" x14ac:dyDescent="0.2">
      <c r="A156" s="277" t="s">
        <v>1736</v>
      </c>
      <c r="B156" s="274">
        <v>445010.56</v>
      </c>
      <c r="C156" s="274">
        <v>20767.05</v>
      </c>
      <c r="D156" s="274">
        <v>166554.34</v>
      </c>
      <c r="E156" s="274"/>
      <c r="F156" s="277">
        <v>1053680.47</v>
      </c>
      <c r="G156" s="277">
        <v>220328.34</v>
      </c>
      <c r="H156" s="275">
        <v>3000</v>
      </c>
      <c r="I156" s="275">
        <v>62063.68</v>
      </c>
      <c r="J156" s="275"/>
      <c r="K156" s="275"/>
      <c r="L156" s="277"/>
      <c r="M156" s="277"/>
      <c r="N156" s="277">
        <v>255742.53</v>
      </c>
      <c r="O156" s="277">
        <v>2453318.4700000002</v>
      </c>
      <c r="P156" s="54">
        <v>758035.34</v>
      </c>
      <c r="Q156" s="54"/>
      <c r="R156" s="54">
        <v>898.25</v>
      </c>
      <c r="S156" s="54"/>
      <c r="T156" s="54">
        <v>631008</v>
      </c>
      <c r="U156" s="54"/>
      <c r="V156" s="54">
        <v>243001.79</v>
      </c>
      <c r="W156" s="276">
        <v>811212</v>
      </c>
      <c r="X156" s="276"/>
      <c r="Y156" s="276">
        <v>1800</v>
      </c>
      <c r="Z156" s="276"/>
      <c r="AA156" s="276">
        <v>629329.56000000006</v>
      </c>
      <c r="AB156" s="276">
        <v>203908.26</v>
      </c>
      <c r="AC156" s="276"/>
      <c r="AD156" s="276"/>
      <c r="AE156" s="276"/>
      <c r="AF156" s="277"/>
      <c r="AG156" s="277"/>
      <c r="AH156" s="277"/>
    </row>
    <row r="157" spans="1:34" x14ac:dyDescent="0.2">
      <c r="A157" s="277" t="s">
        <v>1737</v>
      </c>
      <c r="B157" s="274">
        <v>720739.58</v>
      </c>
      <c r="C157" s="274">
        <v>495804.15999999997</v>
      </c>
      <c r="D157" s="274">
        <v>59823.98</v>
      </c>
      <c r="E157" s="274"/>
      <c r="F157" s="277">
        <v>407307.67</v>
      </c>
      <c r="G157" s="277">
        <v>1563873.56</v>
      </c>
      <c r="H157" s="275">
        <v>13340</v>
      </c>
      <c r="I157" s="275">
        <v>156744.37</v>
      </c>
      <c r="J157" s="275"/>
      <c r="K157" s="275"/>
      <c r="L157" s="277">
        <v>3100</v>
      </c>
      <c r="M157" s="277"/>
      <c r="N157" s="277">
        <v>-2475729.7799999998</v>
      </c>
      <c r="O157" s="277">
        <v>4517827.99</v>
      </c>
      <c r="P157" s="54">
        <v>1264999.43</v>
      </c>
      <c r="Q157" s="54">
        <v>108720</v>
      </c>
      <c r="R157" s="54">
        <v>1055.6099999999999</v>
      </c>
      <c r="S157" s="54"/>
      <c r="T157" s="54">
        <v>1129884</v>
      </c>
      <c r="U157" s="54"/>
      <c r="V157" s="54">
        <v>1433539.47</v>
      </c>
      <c r="W157" s="276">
        <v>1528454</v>
      </c>
      <c r="X157" s="276"/>
      <c r="Y157" s="276">
        <v>1800</v>
      </c>
      <c r="Z157" s="276">
        <v>1640</v>
      </c>
      <c r="AA157" s="276">
        <v>945192.44</v>
      </c>
      <c r="AB157" s="276">
        <v>253551.4</v>
      </c>
      <c r="AC157" s="276"/>
      <c r="AD157" s="276"/>
      <c r="AE157" s="276"/>
      <c r="AF157" s="277"/>
      <c r="AG157" s="277"/>
      <c r="AH157" s="277"/>
    </row>
    <row r="158" spans="1:34" x14ac:dyDescent="0.2">
      <c r="A158" s="277" t="s">
        <v>1738</v>
      </c>
      <c r="B158" s="274">
        <v>468433.71</v>
      </c>
      <c r="C158" s="274">
        <v>30345</v>
      </c>
      <c r="D158" s="274">
        <v>34032.07</v>
      </c>
      <c r="E158" s="274"/>
      <c r="F158" s="277">
        <v>741959.78</v>
      </c>
      <c r="G158" s="277">
        <v>179533.57</v>
      </c>
      <c r="H158" s="275">
        <v>0</v>
      </c>
      <c r="I158" s="275">
        <v>79430.31</v>
      </c>
      <c r="J158" s="275"/>
      <c r="K158" s="275"/>
      <c r="L158" s="277"/>
      <c r="M158" s="277"/>
      <c r="N158" s="277">
        <v>254431.01</v>
      </c>
      <c r="O158" s="277">
        <v>3061336.79</v>
      </c>
      <c r="P158" s="54">
        <v>1188547.29</v>
      </c>
      <c r="Q158" s="54"/>
      <c r="R158" s="54">
        <v>739.99</v>
      </c>
      <c r="S158" s="54"/>
      <c r="T158" s="54">
        <v>901516</v>
      </c>
      <c r="U158" s="54"/>
      <c r="V158" s="54">
        <v>273518.40000000002</v>
      </c>
      <c r="W158" s="276">
        <v>1358056</v>
      </c>
      <c r="X158" s="276"/>
      <c r="Y158" s="276">
        <v>1800</v>
      </c>
      <c r="Z158" s="276"/>
      <c r="AA158" s="276">
        <v>744496.92</v>
      </c>
      <c r="AB158" s="276">
        <v>197924.05</v>
      </c>
      <c r="AC158" s="276"/>
      <c r="AD158" s="276"/>
      <c r="AE158" s="276"/>
      <c r="AF158" s="277"/>
      <c r="AG158" s="277"/>
      <c r="AH158" s="277"/>
    </row>
    <row r="159" spans="1:34" x14ac:dyDescent="0.2">
      <c r="A159" s="277" t="s">
        <v>1739</v>
      </c>
      <c r="B159" s="274">
        <v>410871.25</v>
      </c>
      <c r="C159" s="274">
        <v>133433</v>
      </c>
      <c r="D159" s="274">
        <v>406397.76</v>
      </c>
      <c r="E159" s="274"/>
      <c r="F159" s="277">
        <v>1831817.79</v>
      </c>
      <c r="G159" s="277">
        <v>534733.65</v>
      </c>
      <c r="H159" s="275">
        <v>0</v>
      </c>
      <c r="I159" s="275">
        <v>179714.69</v>
      </c>
      <c r="J159" s="275"/>
      <c r="K159" s="275"/>
      <c r="L159" s="277"/>
      <c r="M159" s="277"/>
      <c r="N159" s="277">
        <v>183710.77</v>
      </c>
      <c r="O159" s="277">
        <v>2227904.62</v>
      </c>
      <c r="P159" s="54">
        <v>1023177.05</v>
      </c>
      <c r="Q159" s="54"/>
      <c r="R159" s="54">
        <v>373.85</v>
      </c>
      <c r="S159" s="54"/>
      <c r="T159" s="54">
        <v>803091.2</v>
      </c>
      <c r="U159" s="54"/>
      <c r="V159" s="54">
        <v>222744.11</v>
      </c>
      <c r="W159" s="276">
        <v>1189731.2</v>
      </c>
      <c r="X159" s="276"/>
      <c r="Y159" s="276">
        <v>10340</v>
      </c>
      <c r="Z159" s="276"/>
      <c r="AA159" s="276">
        <v>448638.74</v>
      </c>
      <c r="AB159" s="276">
        <v>69995.92</v>
      </c>
      <c r="AC159" s="276"/>
      <c r="AD159" s="276"/>
      <c r="AE159" s="276"/>
      <c r="AF159" s="277"/>
      <c r="AG159" s="277"/>
      <c r="AH159" s="277"/>
    </row>
    <row r="160" spans="1:34" x14ac:dyDescent="0.2">
      <c r="A160" s="277" t="s">
        <v>1740</v>
      </c>
      <c r="B160" s="274">
        <v>424100.33</v>
      </c>
      <c r="C160" s="274">
        <v>75203.100000000006</v>
      </c>
      <c r="D160" s="274">
        <v>238423.14</v>
      </c>
      <c r="E160" s="274"/>
      <c r="F160" s="277">
        <v>1467100.29</v>
      </c>
      <c r="G160" s="277">
        <v>353268.59</v>
      </c>
      <c r="H160" s="275">
        <v>4000</v>
      </c>
      <c r="I160" s="275">
        <v>117977.60000000001</v>
      </c>
      <c r="J160" s="275"/>
      <c r="K160" s="275"/>
      <c r="L160" s="277"/>
      <c r="M160" s="277"/>
      <c r="N160" s="277">
        <v>173984.56</v>
      </c>
      <c r="O160" s="277">
        <v>1652500.79</v>
      </c>
      <c r="P160" s="54">
        <v>1139275.17</v>
      </c>
      <c r="Q160" s="54">
        <v>40000</v>
      </c>
      <c r="R160" s="54">
        <v>636.09</v>
      </c>
      <c r="S160" s="54"/>
      <c r="T160" s="54">
        <v>440356</v>
      </c>
      <c r="U160" s="54"/>
      <c r="V160" s="54">
        <v>252216.83</v>
      </c>
      <c r="W160" s="276">
        <v>956989</v>
      </c>
      <c r="X160" s="276"/>
      <c r="Y160" s="276">
        <v>1800</v>
      </c>
      <c r="Z160" s="276"/>
      <c r="AA160" s="276">
        <v>534400.64</v>
      </c>
      <c r="AB160" s="276">
        <v>148654.07999999999</v>
      </c>
      <c r="AC160" s="276"/>
      <c r="AD160" s="276"/>
      <c r="AE160" s="276"/>
      <c r="AF160" s="277"/>
      <c r="AG160" s="277"/>
      <c r="AH160" s="277"/>
    </row>
    <row r="161" spans="1:34" x14ac:dyDescent="0.2">
      <c r="A161" s="277" t="s">
        <v>1741</v>
      </c>
      <c r="B161" s="274">
        <v>760499.49</v>
      </c>
      <c r="C161" s="274">
        <v>0</v>
      </c>
      <c r="D161" s="274">
        <v>53690.7</v>
      </c>
      <c r="E161" s="274"/>
      <c r="F161" s="277">
        <v>1502156.49</v>
      </c>
      <c r="G161" s="277">
        <v>467706.39</v>
      </c>
      <c r="H161" s="275"/>
      <c r="I161" s="275">
        <v>166025.54</v>
      </c>
      <c r="J161" s="275"/>
      <c r="K161" s="275"/>
      <c r="L161" s="277"/>
      <c r="M161" s="277"/>
      <c r="N161" s="277"/>
      <c r="O161" s="277">
        <v>2038406.69</v>
      </c>
      <c r="P161" s="54">
        <v>1189632.8999999999</v>
      </c>
      <c r="Q161" s="54">
        <v>151000</v>
      </c>
      <c r="R161" s="54">
        <v>1445.51</v>
      </c>
      <c r="S161" s="54"/>
      <c r="T161" s="54">
        <v>680428</v>
      </c>
      <c r="U161" s="54"/>
      <c r="V161" s="54">
        <v>154552</v>
      </c>
      <c r="W161" s="276">
        <v>1002268</v>
      </c>
      <c r="X161" s="276"/>
      <c r="Y161" s="276"/>
      <c r="Z161" s="276"/>
      <c r="AA161" s="276">
        <v>828975.88</v>
      </c>
      <c r="AB161" s="276">
        <v>325852.78000000003</v>
      </c>
      <c r="AC161" s="276"/>
      <c r="AD161" s="276"/>
      <c r="AE161" s="276"/>
      <c r="AF161" s="277"/>
      <c r="AG161" s="277"/>
      <c r="AH161" s="277"/>
    </row>
    <row r="162" spans="1:34" x14ac:dyDescent="0.2">
      <c r="A162" s="277" t="s">
        <v>1742</v>
      </c>
      <c r="B162" s="274">
        <v>477593.52</v>
      </c>
      <c r="C162" s="274">
        <v>13892</v>
      </c>
      <c r="D162" s="274">
        <v>50048.63</v>
      </c>
      <c r="E162" s="274"/>
      <c r="F162" s="277">
        <v>1290546.3899999999</v>
      </c>
      <c r="G162" s="277">
        <v>413677.35</v>
      </c>
      <c r="H162" s="275">
        <v>0</v>
      </c>
      <c r="I162" s="275">
        <v>75550</v>
      </c>
      <c r="J162" s="275"/>
      <c r="K162" s="275"/>
      <c r="L162" s="277"/>
      <c r="M162" s="277"/>
      <c r="N162" s="277">
        <v>257859.32</v>
      </c>
      <c r="O162" s="277">
        <v>2546107.46</v>
      </c>
      <c r="P162" s="54">
        <v>1229368.99</v>
      </c>
      <c r="Q162" s="54"/>
      <c r="R162" s="54">
        <v>675.84</v>
      </c>
      <c r="S162" s="54"/>
      <c r="T162" s="54">
        <v>702856</v>
      </c>
      <c r="U162" s="54"/>
      <c r="V162" s="54">
        <v>267200.32</v>
      </c>
      <c r="W162" s="276">
        <v>1125019.25</v>
      </c>
      <c r="X162" s="276"/>
      <c r="Y162" s="276">
        <v>1800</v>
      </c>
      <c r="Z162" s="276"/>
      <c r="AA162" s="276">
        <v>689194.78</v>
      </c>
      <c r="AB162" s="276">
        <v>189770.92</v>
      </c>
      <c r="AC162" s="276"/>
      <c r="AD162" s="276"/>
      <c r="AE162" s="276">
        <v>5580</v>
      </c>
      <c r="AF162" s="277"/>
      <c r="AG162" s="277"/>
      <c r="AH162" s="277"/>
    </row>
    <row r="163" spans="1:34" x14ac:dyDescent="0.2">
      <c r="A163" s="277" t="s">
        <v>1743</v>
      </c>
      <c r="B163" s="274">
        <v>188578.29</v>
      </c>
      <c r="C163" s="274">
        <v>2943.51</v>
      </c>
      <c r="D163" s="274">
        <v>38997.620000000003</v>
      </c>
      <c r="E163" s="274"/>
      <c r="F163" s="277">
        <v>468598.65</v>
      </c>
      <c r="G163" s="277">
        <v>423483.22</v>
      </c>
      <c r="H163" s="275">
        <v>4900</v>
      </c>
      <c r="I163" s="275">
        <v>77600</v>
      </c>
      <c r="J163" s="275"/>
      <c r="K163" s="275"/>
      <c r="L163" s="277"/>
      <c r="M163" s="277"/>
      <c r="N163" s="277">
        <v>162125.39000000001</v>
      </c>
      <c r="O163" s="277">
        <v>2320392.7599999998</v>
      </c>
      <c r="P163" s="54">
        <v>1055068.31</v>
      </c>
      <c r="Q163" s="54">
        <v>20387</v>
      </c>
      <c r="R163" s="54">
        <v>436.43</v>
      </c>
      <c r="S163" s="54"/>
      <c r="T163" s="54">
        <v>507276</v>
      </c>
      <c r="U163" s="54"/>
      <c r="V163" s="54">
        <v>198311.79</v>
      </c>
      <c r="W163" s="276">
        <v>835186</v>
      </c>
      <c r="X163" s="276"/>
      <c r="Y163" s="276">
        <v>1800</v>
      </c>
      <c r="Z163" s="276"/>
      <c r="AA163" s="276">
        <v>831160.06</v>
      </c>
      <c r="AB163" s="276">
        <v>206260.42</v>
      </c>
      <c r="AC163" s="276"/>
      <c r="AD163" s="276"/>
      <c r="AE163" s="276"/>
      <c r="AF163" s="277"/>
      <c r="AG163" s="277"/>
      <c r="AH163" s="277"/>
    </row>
    <row r="164" spans="1:34" x14ac:dyDescent="0.2">
      <c r="A164" s="277" t="s">
        <v>1792</v>
      </c>
      <c r="B164" s="274">
        <v>622563.69999999995</v>
      </c>
      <c r="C164" s="274">
        <v>14914</v>
      </c>
      <c r="D164" s="274">
        <v>112107.83</v>
      </c>
      <c r="E164" s="274"/>
      <c r="F164" s="277">
        <v>1245125.8700000001</v>
      </c>
      <c r="G164" s="277">
        <v>540304.81000000006</v>
      </c>
      <c r="H164" s="275">
        <v>3000</v>
      </c>
      <c r="I164" s="275">
        <v>90412.54</v>
      </c>
      <c r="J164" s="275"/>
      <c r="K164" s="275"/>
      <c r="L164" s="277"/>
      <c r="M164" s="277"/>
      <c r="N164" s="277">
        <v>262798.08000000002</v>
      </c>
      <c r="O164" s="277">
        <v>2754433.99</v>
      </c>
      <c r="P164" s="54">
        <v>1059873.4099999999</v>
      </c>
      <c r="Q164" s="54"/>
      <c r="R164" s="54">
        <v>1294.1500000000001</v>
      </c>
      <c r="S164" s="54"/>
      <c r="T164" s="54">
        <v>695884</v>
      </c>
      <c r="U164" s="54"/>
      <c r="V164" s="54">
        <v>240905.31</v>
      </c>
      <c r="W164" s="276">
        <v>1102644</v>
      </c>
      <c r="X164" s="276"/>
      <c r="Y164" s="276">
        <v>1800</v>
      </c>
      <c r="Z164" s="276"/>
      <c r="AA164" s="276">
        <v>793807.99</v>
      </c>
      <c r="AB164" s="276">
        <v>246554.85</v>
      </c>
      <c r="AC164" s="276"/>
      <c r="AD164" s="276"/>
      <c r="AE164" s="276">
        <v>5500</v>
      </c>
      <c r="AF164" s="277"/>
      <c r="AG164" s="277"/>
      <c r="AH164" s="277"/>
    </row>
    <row r="165" spans="1:34" x14ac:dyDescent="0.2">
      <c r="A165" s="277" t="s">
        <v>1796</v>
      </c>
      <c r="B165" s="274">
        <v>1138614.8999999999</v>
      </c>
      <c r="C165" s="274">
        <v>214.4</v>
      </c>
      <c r="D165" s="274">
        <v>126710.44</v>
      </c>
      <c r="E165" s="274">
        <v>0</v>
      </c>
      <c r="F165" s="277">
        <v>546990</v>
      </c>
      <c r="G165" s="277">
        <v>306090.67</v>
      </c>
      <c r="H165" s="275">
        <v>141880</v>
      </c>
      <c r="I165" s="275">
        <v>117809.84</v>
      </c>
      <c r="J165" s="275">
        <v>16900</v>
      </c>
      <c r="K165" s="275"/>
      <c r="L165" s="277"/>
      <c r="M165" s="277"/>
      <c r="N165" s="277">
        <v>272962.81</v>
      </c>
      <c r="O165" s="277">
        <v>4164121.7</v>
      </c>
      <c r="P165" s="54">
        <v>1251419.29</v>
      </c>
      <c r="Q165" s="54">
        <v>264500</v>
      </c>
      <c r="R165" s="54">
        <v>1477.18</v>
      </c>
      <c r="S165" s="54"/>
      <c r="T165" s="54">
        <v>1148784</v>
      </c>
      <c r="U165" s="54"/>
      <c r="V165" s="54">
        <v>323700.59000000003</v>
      </c>
      <c r="W165" s="276">
        <v>1515304</v>
      </c>
      <c r="X165" s="276"/>
      <c r="Y165" s="276">
        <v>1800</v>
      </c>
      <c r="Z165" s="276"/>
      <c r="AA165" s="276">
        <v>924279.95</v>
      </c>
      <c r="AB165" s="276">
        <v>65673.36</v>
      </c>
      <c r="AC165" s="276"/>
      <c r="AD165" s="276"/>
      <c r="AE165" s="276"/>
      <c r="AF165" s="277"/>
      <c r="AG165" s="277"/>
      <c r="AH165" s="277"/>
    </row>
    <row r="166" spans="1:34" x14ac:dyDescent="0.2">
      <c r="A166" s="277" t="s">
        <v>1800</v>
      </c>
      <c r="B166" s="274">
        <v>648139.18000000005</v>
      </c>
      <c r="C166" s="274">
        <v>3193.73</v>
      </c>
      <c r="D166" s="274">
        <v>318336.46000000002</v>
      </c>
      <c r="E166" s="274"/>
      <c r="F166" s="277">
        <v>1113970.49</v>
      </c>
      <c r="G166" s="277">
        <v>398097.58</v>
      </c>
      <c r="H166" s="275">
        <v>0</v>
      </c>
      <c r="I166" s="275">
        <v>76007.820000000007</v>
      </c>
      <c r="J166" s="275"/>
      <c r="K166" s="275"/>
      <c r="L166" s="277"/>
      <c r="M166" s="277"/>
      <c r="N166" s="277">
        <v>-63.02</v>
      </c>
      <c r="O166" s="277">
        <v>3254719.47</v>
      </c>
      <c r="P166" s="54">
        <v>1090232.02</v>
      </c>
      <c r="Q166" s="54">
        <v>154550</v>
      </c>
      <c r="R166" s="54"/>
      <c r="S166" s="54"/>
      <c r="T166" s="54">
        <v>490886.1</v>
      </c>
      <c r="U166" s="54"/>
      <c r="V166" s="54">
        <v>235187.75</v>
      </c>
      <c r="W166" s="276">
        <v>772926.1</v>
      </c>
      <c r="X166" s="276"/>
      <c r="Y166" s="276">
        <v>8152</v>
      </c>
      <c r="Z166" s="276"/>
      <c r="AA166" s="276">
        <v>418172.06</v>
      </c>
      <c r="AB166" s="276">
        <v>204177.81</v>
      </c>
      <c r="AC166" s="276"/>
      <c r="AD166" s="276"/>
      <c r="AE166" s="276">
        <v>2493.1</v>
      </c>
      <c r="AF166" s="277"/>
      <c r="AG166" s="277"/>
      <c r="AH166" s="277"/>
    </row>
    <row r="167" spans="1:34" x14ac:dyDescent="0.2">
      <c r="A167" s="277" t="s">
        <v>1744</v>
      </c>
      <c r="B167" s="274">
        <v>840564.73</v>
      </c>
      <c r="C167" s="274">
        <v>305460.84999999998</v>
      </c>
      <c r="D167" s="274">
        <v>85663.85</v>
      </c>
      <c r="E167" s="274"/>
      <c r="F167" s="277">
        <v>613803.36</v>
      </c>
      <c r="G167" s="277">
        <v>546790.22</v>
      </c>
      <c r="H167" s="275">
        <v>3000</v>
      </c>
      <c r="I167" s="275">
        <v>76800.12</v>
      </c>
      <c r="J167" s="275"/>
      <c r="K167" s="275">
        <v>18.690000000000001</v>
      </c>
      <c r="L167" s="277"/>
      <c r="M167" s="277"/>
      <c r="N167" s="277">
        <v>-2722957.14</v>
      </c>
      <c r="O167" s="277">
        <v>4774273.9400000004</v>
      </c>
      <c r="P167" s="54">
        <v>1478348.38</v>
      </c>
      <c r="Q167" s="54"/>
      <c r="R167" s="54">
        <v>1232.92</v>
      </c>
      <c r="S167" s="54"/>
      <c r="T167" s="54">
        <v>899724</v>
      </c>
      <c r="U167" s="54"/>
      <c r="V167" s="54">
        <v>18900</v>
      </c>
      <c r="W167" s="276">
        <v>1249133</v>
      </c>
      <c r="X167" s="276"/>
      <c r="Y167" s="276"/>
      <c r="Z167" s="276">
        <v>15340</v>
      </c>
      <c r="AA167" s="276">
        <v>526373.53</v>
      </c>
      <c r="AB167" s="276">
        <v>222469.37</v>
      </c>
      <c r="AC167" s="276"/>
      <c r="AD167" s="276"/>
      <c r="AE167" s="276">
        <v>4120</v>
      </c>
      <c r="AF167" s="277"/>
      <c r="AG167" s="277"/>
      <c r="AH167" s="277"/>
    </row>
    <row r="168" spans="1:34" x14ac:dyDescent="0.2">
      <c r="A168" s="277" t="s">
        <v>1745</v>
      </c>
      <c r="B168" s="274">
        <v>380689.15</v>
      </c>
      <c r="C168" s="274">
        <v>11963.45</v>
      </c>
      <c r="D168" s="274">
        <v>52051.99</v>
      </c>
      <c r="E168" s="274"/>
      <c r="F168" s="277">
        <v>993183.24</v>
      </c>
      <c r="G168" s="277">
        <v>517127.19</v>
      </c>
      <c r="H168" s="275">
        <v>3000</v>
      </c>
      <c r="I168" s="275">
        <v>56650</v>
      </c>
      <c r="J168" s="275"/>
      <c r="K168" s="275">
        <v>115.64</v>
      </c>
      <c r="L168" s="277"/>
      <c r="M168" s="277"/>
      <c r="N168" s="277">
        <v>-1395646.91</v>
      </c>
      <c r="O168" s="277">
        <v>3320080.98</v>
      </c>
      <c r="P168" s="54">
        <v>831616.59</v>
      </c>
      <c r="Q168" s="54"/>
      <c r="R168" s="54">
        <v>653</v>
      </c>
      <c r="S168" s="54"/>
      <c r="T168" s="54">
        <v>1212228</v>
      </c>
      <c r="U168" s="54"/>
      <c r="V168" s="54">
        <v>9900</v>
      </c>
      <c r="W168" s="276">
        <v>1386848</v>
      </c>
      <c r="X168" s="276"/>
      <c r="Y168" s="276"/>
      <c r="Z168" s="276">
        <v>14040</v>
      </c>
      <c r="AA168" s="276">
        <v>449915.06</v>
      </c>
      <c r="AB168" s="276">
        <v>194509.22</v>
      </c>
      <c r="AC168" s="276"/>
      <c r="AD168" s="276"/>
      <c r="AE168" s="276"/>
      <c r="AF168" s="277"/>
      <c r="AG168" s="277"/>
      <c r="AH168" s="277"/>
    </row>
    <row r="169" spans="1:34" x14ac:dyDescent="0.2">
      <c r="A169" s="277" t="s">
        <v>1746</v>
      </c>
      <c r="B169" s="274">
        <v>273481.28999999998</v>
      </c>
      <c r="C169" s="274">
        <v>200532.61</v>
      </c>
      <c r="D169" s="274">
        <v>16301.44</v>
      </c>
      <c r="E169" s="274"/>
      <c r="F169" s="277">
        <v>939614.49</v>
      </c>
      <c r="G169" s="277">
        <v>402365.14</v>
      </c>
      <c r="H169" s="275">
        <v>3000</v>
      </c>
      <c r="I169" s="275">
        <v>52644.67</v>
      </c>
      <c r="J169" s="275"/>
      <c r="K169" s="275">
        <v>179.78</v>
      </c>
      <c r="L169" s="277"/>
      <c r="M169" s="277"/>
      <c r="N169" s="277">
        <v>-438529.39</v>
      </c>
      <c r="O169" s="277">
        <v>2333757.04</v>
      </c>
      <c r="P169" s="54">
        <v>987256.33</v>
      </c>
      <c r="Q169" s="54"/>
      <c r="R169" s="54">
        <v>425.24</v>
      </c>
      <c r="S169" s="54"/>
      <c r="T169" s="54">
        <v>870856</v>
      </c>
      <c r="U169" s="54"/>
      <c r="V169" s="54">
        <v>38217.879999999997</v>
      </c>
      <c r="W169" s="276">
        <v>1121976</v>
      </c>
      <c r="X169" s="276"/>
      <c r="Y169" s="276"/>
      <c r="Z169" s="276">
        <v>7640</v>
      </c>
      <c r="AA169" s="276">
        <v>610249.31000000006</v>
      </c>
      <c r="AB169" s="276">
        <v>177734.27</v>
      </c>
      <c r="AC169" s="276"/>
      <c r="AD169" s="276"/>
      <c r="AE169" s="276">
        <v>2700</v>
      </c>
      <c r="AF169" s="277"/>
      <c r="AG169" s="277"/>
      <c r="AH169" s="277"/>
    </row>
    <row r="170" spans="1:34" x14ac:dyDescent="0.2">
      <c r="A170" s="277" t="s">
        <v>1747</v>
      </c>
      <c r="B170" s="274">
        <v>1352906.36</v>
      </c>
      <c r="C170" s="274">
        <v>210445.19</v>
      </c>
      <c r="D170" s="274">
        <v>12409.48</v>
      </c>
      <c r="E170" s="274"/>
      <c r="F170" s="277">
        <v>135007.29999999999</v>
      </c>
      <c r="G170" s="277">
        <v>406882.13</v>
      </c>
      <c r="H170" s="275">
        <v>2500</v>
      </c>
      <c r="I170" s="275">
        <v>58967.1</v>
      </c>
      <c r="J170" s="275"/>
      <c r="K170" s="275"/>
      <c r="L170" s="277"/>
      <c r="M170" s="277"/>
      <c r="N170" s="277">
        <v>-875209.87</v>
      </c>
      <c r="O170" s="277">
        <v>2500833.27</v>
      </c>
      <c r="P170" s="54">
        <v>2157891.89</v>
      </c>
      <c r="Q170" s="54"/>
      <c r="R170" s="54">
        <v>1796.8</v>
      </c>
      <c r="S170" s="54"/>
      <c r="T170" s="54">
        <v>850360</v>
      </c>
      <c r="U170" s="54"/>
      <c r="V170" s="54">
        <v>11900</v>
      </c>
      <c r="W170" s="276">
        <v>1574290</v>
      </c>
      <c r="X170" s="276"/>
      <c r="Y170" s="276"/>
      <c r="Z170" s="276">
        <v>7280</v>
      </c>
      <c r="AA170" s="276">
        <v>709789.23</v>
      </c>
      <c r="AB170" s="276">
        <v>123689.5</v>
      </c>
      <c r="AC170" s="276"/>
      <c r="AD170" s="276"/>
      <c r="AE170" s="276">
        <v>3380</v>
      </c>
      <c r="AF170" s="277"/>
      <c r="AG170" s="277"/>
      <c r="AH170" s="277"/>
    </row>
    <row r="171" spans="1:34" x14ac:dyDescent="0.2">
      <c r="A171" s="277" t="s">
        <v>1748</v>
      </c>
      <c r="B171" s="274">
        <v>2182609.7999999998</v>
      </c>
      <c r="C171" s="274">
        <v>766567.14</v>
      </c>
      <c r="D171" s="274">
        <v>87579.27</v>
      </c>
      <c r="E171" s="274"/>
      <c r="F171" s="277">
        <v>642784</v>
      </c>
      <c r="G171" s="277">
        <v>891003.21</v>
      </c>
      <c r="H171" s="275">
        <v>2000</v>
      </c>
      <c r="I171" s="275">
        <v>307785.21000000002</v>
      </c>
      <c r="J171" s="275"/>
      <c r="K171" s="275">
        <v>705.14</v>
      </c>
      <c r="L171" s="277"/>
      <c r="M171" s="277"/>
      <c r="N171" s="277">
        <v>1707129.44</v>
      </c>
      <c r="O171" s="277">
        <v>1757956.06</v>
      </c>
      <c r="P171" s="54">
        <v>1932707.85</v>
      </c>
      <c r="Q171" s="54">
        <v>204270</v>
      </c>
      <c r="R171" s="54">
        <v>3371.59</v>
      </c>
      <c r="S171" s="54"/>
      <c r="T171" s="54">
        <v>1329340</v>
      </c>
      <c r="U171" s="54"/>
      <c r="V171" s="54">
        <v>158115.53</v>
      </c>
      <c r="W171" s="276">
        <v>1623450</v>
      </c>
      <c r="X171" s="276"/>
      <c r="Y171" s="276"/>
      <c r="Z171" s="276">
        <v>13280</v>
      </c>
      <c r="AA171" s="276">
        <v>683415.61</v>
      </c>
      <c r="AB171" s="276">
        <v>278765.78999999998</v>
      </c>
      <c r="AC171" s="276"/>
      <c r="AD171" s="276"/>
      <c r="AE171" s="276">
        <v>21600</v>
      </c>
      <c r="AF171" s="277"/>
      <c r="AG171" s="277"/>
      <c r="AH171" s="277"/>
    </row>
    <row r="172" spans="1:34" x14ac:dyDescent="0.2">
      <c r="A172" s="277" t="s">
        <v>1749</v>
      </c>
      <c r="B172" s="274">
        <v>614583.12</v>
      </c>
      <c r="C172" s="274">
        <v>182834.75</v>
      </c>
      <c r="D172" s="274">
        <v>34137.089999999997</v>
      </c>
      <c r="E172" s="274"/>
      <c r="F172" s="277">
        <v>1026839.34</v>
      </c>
      <c r="G172" s="277">
        <v>192753.91</v>
      </c>
      <c r="H172" s="275">
        <v>3000</v>
      </c>
      <c r="I172" s="275">
        <v>53683.83</v>
      </c>
      <c r="J172" s="275"/>
      <c r="K172" s="275">
        <v>0</v>
      </c>
      <c r="L172" s="277"/>
      <c r="M172" s="277"/>
      <c r="N172" s="277">
        <v>-312552.3</v>
      </c>
      <c r="O172" s="277">
        <v>2321876.0699999998</v>
      </c>
      <c r="P172" s="54">
        <v>1097430.3</v>
      </c>
      <c r="Q172" s="54">
        <v>45000</v>
      </c>
      <c r="R172" s="54">
        <v>833.89</v>
      </c>
      <c r="S172" s="54"/>
      <c r="T172" s="54">
        <v>642936</v>
      </c>
      <c r="U172" s="54"/>
      <c r="V172" s="54">
        <v>5400</v>
      </c>
      <c r="W172" s="276">
        <v>816576</v>
      </c>
      <c r="X172" s="276"/>
      <c r="Y172" s="276"/>
      <c r="Z172" s="276">
        <v>3600</v>
      </c>
      <c r="AA172" s="276">
        <v>721802.71</v>
      </c>
      <c r="AB172" s="276">
        <v>183114.87</v>
      </c>
      <c r="AC172" s="276"/>
      <c r="AD172" s="276"/>
      <c r="AE172" s="276"/>
      <c r="AF172" s="277"/>
      <c r="AG172" s="277"/>
      <c r="AH172" s="277"/>
    </row>
    <row r="173" spans="1:34" x14ac:dyDescent="0.2">
      <c r="A173" s="277" t="s">
        <v>1750</v>
      </c>
      <c r="B173" s="274">
        <v>834444.95</v>
      </c>
      <c r="C173" s="274">
        <v>489368.3</v>
      </c>
      <c r="D173" s="274">
        <v>44221.93</v>
      </c>
      <c r="E173" s="274"/>
      <c r="F173" s="277">
        <v>514809.29</v>
      </c>
      <c r="G173" s="277">
        <v>209902.37</v>
      </c>
      <c r="H173" s="275">
        <v>4000</v>
      </c>
      <c r="I173" s="275">
        <v>73720.3</v>
      </c>
      <c r="J173" s="275"/>
      <c r="K173" s="275"/>
      <c r="L173" s="277"/>
      <c r="M173" s="277"/>
      <c r="N173" s="277">
        <v>-971843.44</v>
      </c>
      <c r="O173" s="277">
        <v>2694098.62</v>
      </c>
      <c r="P173" s="54">
        <v>1570785.8</v>
      </c>
      <c r="Q173" s="54">
        <v>35000</v>
      </c>
      <c r="R173" s="54">
        <v>1265.72</v>
      </c>
      <c r="S173" s="54"/>
      <c r="T173" s="54">
        <v>663628</v>
      </c>
      <c r="U173" s="54"/>
      <c r="V173" s="54">
        <v>12600</v>
      </c>
      <c r="W173" s="276">
        <v>959375.5</v>
      </c>
      <c r="X173" s="276"/>
      <c r="Y173" s="276"/>
      <c r="Z173" s="276">
        <v>13786</v>
      </c>
      <c r="AA173" s="276">
        <v>732434.29</v>
      </c>
      <c r="AB173" s="276">
        <v>152402.87</v>
      </c>
      <c r="AC173" s="276"/>
      <c r="AD173" s="276"/>
      <c r="AE173" s="276"/>
      <c r="AF173" s="277"/>
      <c r="AG173" s="277"/>
      <c r="AH173" s="277"/>
    </row>
    <row r="174" spans="1:34" x14ac:dyDescent="0.2">
      <c r="A174" s="277" t="s">
        <v>1790</v>
      </c>
      <c r="B174" s="274">
        <v>540387.5</v>
      </c>
      <c r="C174" s="274">
        <v>130275.75</v>
      </c>
      <c r="D174" s="274">
        <v>33072.400000000001</v>
      </c>
      <c r="E174" s="274"/>
      <c r="F174" s="277">
        <v>714287.18</v>
      </c>
      <c r="G174" s="277">
        <v>218208.71</v>
      </c>
      <c r="H174" s="275">
        <v>3500</v>
      </c>
      <c r="I174" s="275">
        <v>30870</v>
      </c>
      <c r="J174" s="275"/>
      <c r="K174" s="275"/>
      <c r="L174" s="277"/>
      <c r="M174" s="277"/>
      <c r="N174" s="277">
        <v>-1198070.27</v>
      </c>
      <c r="O174" s="277">
        <v>2583494.75</v>
      </c>
      <c r="P174" s="54">
        <v>1032400.79</v>
      </c>
      <c r="Q174" s="54">
        <v>110000</v>
      </c>
      <c r="R174" s="54">
        <v>489.64</v>
      </c>
      <c r="S174" s="54"/>
      <c r="T174" s="54">
        <v>260232</v>
      </c>
      <c r="U174" s="54"/>
      <c r="V174" s="54">
        <v>10800</v>
      </c>
      <c r="W174" s="276">
        <v>562872</v>
      </c>
      <c r="X174" s="276"/>
      <c r="Y174" s="276"/>
      <c r="Z174" s="276">
        <v>10840</v>
      </c>
      <c r="AA174" s="276">
        <v>426325.57</v>
      </c>
      <c r="AB174" s="276">
        <v>124225.8</v>
      </c>
      <c r="AC174" s="276"/>
      <c r="AD174" s="276"/>
      <c r="AE174" s="276"/>
      <c r="AF174" s="277"/>
      <c r="AG174" s="277"/>
      <c r="AH174" s="277"/>
    </row>
    <row r="175" spans="1:34" x14ac:dyDescent="0.2">
      <c r="A175" s="277" t="s">
        <v>1801</v>
      </c>
      <c r="B175" s="274">
        <v>305939.61</v>
      </c>
      <c r="C175" s="274">
        <v>37271.15</v>
      </c>
      <c r="D175" s="274">
        <v>51316.6</v>
      </c>
      <c r="E175" s="274"/>
      <c r="F175" s="277">
        <v>1324446.58</v>
      </c>
      <c r="G175" s="277">
        <v>87045.01</v>
      </c>
      <c r="H175" s="275">
        <v>2000</v>
      </c>
      <c r="I175" s="275">
        <v>31289.74</v>
      </c>
      <c r="J175" s="275"/>
      <c r="K175" s="275">
        <v>0</v>
      </c>
      <c r="L175" s="277"/>
      <c r="M175" s="277"/>
      <c r="N175" s="277">
        <v>-1099429.02</v>
      </c>
      <c r="O175" s="277">
        <v>2913433.4</v>
      </c>
      <c r="P175" s="54">
        <v>721592.27</v>
      </c>
      <c r="Q175" s="54"/>
      <c r="R175" s="54">
        <v>382.76</v>
      </c>
      <c r="S175" s="54"/>
      <c r="T175" s="54">
        <v>433692</v>
      </c>
      <c r="U175" s="54"/>
      <c r="V175" s="54">
        <v>18670.810000000001</v>
      </c>
      <c r="W175" s="276">
        <v>566972</v>
      </c>
      <c r="X175" s="276"/>
      <c r="Y175" s="276"/>
      <c r="Z175" s="276">
        <v>4220</v>
      </c>
      <c r="AA175" s="276">
        <v>381603.53</v>
      </c>
      <c r="AB175" s="276">
        <v>194270.48</v>
      </c>
      <c r="AC175" s="276"/>
      <c r="AD175" s="276"/>
      <c r="AE175" s="276">
        <v>9000</v>
      </c>
      <c r="AF175" s="277"/>
      <c r="AG175" s="277"/>
      <c r="AH175" s="277"/>
    </row>
    <row r="176" spans="1:34" x14ac:dyDescent="0.2">
      <c r="A176" s="277" t="s">
        <v>17</v>
      </c>
      <c r="B176" s="274">
        <v>1113149.72</v>
      </c>
      <c r="C176" s="274">
        <v>34185.49</v>
      </c>
      <c r="D176" s="274">
        <v>165797.4</v>
      </c>
      <c r="E176" s="274"/>
      <c r="F176" s="277">
        <v>1238473.3899999999</v>
      </c>
      <c r="G176" s="277">
        <v>535818.65</v>
      </c>
      <c r="H176" s="275">
        <v>2540</v>
      </c>
      <c r="I176" s="275">
        <v>125944.02</v>
      </c>
      <c r="J176" s="275"/>
      <c r="K176" s="275">
        <v>152.69999999999999</v>
      </c>
      <c r="L176" s="277"/>
      <c r="M176" s="277"/>
      <c r="N176" s="277">
        <v>1298180.72</v>
      </c>
      <c r="O176" s="277">
        <v>2535471.5499999998</v>
      </c>
      <c r="P176" s="54">
        <v>2141522.69</v>
      </c>
      <c r="Q176" s="54"/>
      <c r="R176" s="54">
        <v>2488.2399999999998</v>
      </c>
      <c r="S176" s="54"/>
      <c r="T176" s="54">
        <v>1268608</v>
      </c>
      <c r="U176" s="54"/>
      <c r="V176" s="54">
        <v>82000</v>
      </c>
      <c r="W176" s="276">
        <v>2218828</v>
      </c>
      <c r="X176" s="276"/>
      <c r="Y176" s="276">
        <v>13650</v>
      </c>
      <c r="Z176" s="276"/>
      <c r="AA176" s="276">
        <v>1011636.71</v>
      </c>
      <c r="AB176" s="276">
        <v>258850.83</v>
      </c>
      <c r="AC176" s="276"/>
      <c r="AD176" s="276"/>
      <c r="AE176" s="276"/>
      <c r="AF176" s="277"/>
      <c r="AG176" s="277"/>
      <c r="AH176" s="277"/>
    </row>
    <row r="177" spans="1:34" x14ac:dyDescent="0.2">
      <c r="A177" s="277" t="s">
        <v>18</v>
      </c>
      <c r="B177" s="274">
        <v>284445.75</v>
      </c>
      <c r="C177" s="274">
        <v>53600</v>
      </c>
      <c r="D177" s="274">
        <v>370454.69</v>
      </c>
      <c r="E177" s="274"/>
      <c r="F177" s="277">
        <v>405880.63</v>
      </c>
      <c r="G177" s="277">
        <v>520742.56</v>
      </c>
      <c r="H177" s="275">
        <v>3000</v>
      </c>
      <c r="I177" s="275">
        <v>90282.46</v>
      </c>
      <c r="J177" s="275"/>
      <c r="K177" s="275">
        <v>0</v>
      </c>
      <c r="L177" s="277"/>
      <c r="M177" s="277"/>
      <c r="N177" s="277">
        <v>-1914124.73</v>
      </c>
      <c r="O177" s="277">
        <v>3491897.05</v>
      </c>
      <c r="P177" s="54">
        <v>1337899.97</v>
      </c>
      <c r="Q177" s="54"/>
      <c r="R177" s="54">
        <v>762.3</v>
      </c>
      <c r="S177" s="54"/>
      <c r="T177" s="54">
        <v>922184.5</v>
      </c>
      <c r="U177" s="54"/>
      <c r="V177" s="54">
        <v>58800</v>
      </c>
      <c r="W177" s="276">
        <v>1488194.5</v>
      </c>
      <c r="X177" s="276"/>
      <c r="Y177" s="276">
        <v>8210</v>
      </c>
      <c r="Z177" s="276"/>
      <c r="AA177" s="276">
        <v>576169.57999999996</v>
      </c>
      <c r="AB177" s="276">
        <v>126122.08</v>
      </c>
      <c r="AC177" s="276"/>
      <c r="AD177" s="276"/>
      <c r="AE177" s="276"/>
      <c r="AF177" s="277"/>
      <c r="AG177" s="277"/>
      <c r="AH177" s="277"/>
    </row>
    <row r="178" spans="1:34" x14ac:dyDescent="0.2">
      <c r="A178" s="277" t="s">
        <v>1751</v>
      </c>
      <c r="B178" s="274">
        <v>664071</v>
      </c>
      <c r="C178" s="274">
        <v>51560.78</v>
      </c>
      <c r="D178" s="274">
        <v>166297.35</v>
      </c>
      <c r="E178" s="274"/>
      <c r="F178" s="277">
        <v>10006733.109999999</v>
      </c>
      <c r="G178" s="277">
        <v>2913218.53</v>
      </c>
      <c r="H178" s="275">
        <v>0</v>
      </c>
      <c r="I178" s="275">
        <v>90129.56</v>
      </c>
      <c r="J178" s="275"/>
      <c r="K178" s="275">
        <v>175.87</v>
      </c>
      <c r="L178" s="277"/>
      <c r="M178" s="277"/>
      <c r="N178" s="277">
        <v>475423.34</v>
      </c>
      <c r="O178" s="277">
        <v>2917750.69</v>
      </c>
      <c r="P178" s="54">
        <v>1133974.57</v>
      </c>
      <c r="Q178" s="54">
        <v>1344867.9</v>
      </c>
      <c r="R178" s="54">
        <v>1695.21</v>
      </c>
      <c r="S178" s="54"/>
      <c r="T178" s="54">
        <v>2003491</v>
      </c>
      <c r="U178" s="54"/>
      <c r="V178" s="54">
        <v>18762</v>
      </c>
      <c r="W178" s="276">
        <v>2932004</v>
      </c>
      <c r="X178" s="276"/>
      <c r="Y178" s="276">
        <v>500</v>
      </c>
      <c r="Z178" s="276">
        <v>760</v>
      </c>
      <c r="AA178" s="276">
        <v>1138809.18</v>
      </c>
      <c r="AB178" s="276">
        <v>1352359.85</v>
      </c>
      <c r="AC178" s="276"/>
      <c r="AD178" s="276">
        <v>114241.06</v>
      </c>
      <c r="AE178" s="276"/>
      <c r="AF178" s="277"/>
      <c r="AG178" s="277"/>
      <c r="AH178" s="277"/>
    </row>
    <row r="179" spans="1:34" x14ac:dyDescent="0.2">
      <c r="A179" s="277" t="s">
        <v>19</v>
      </c>
      <c r="B179" s="274">
        <v>86028.62</v>
      </c>
      <c r="C179" s="274">
        <v>30200</v>
      </c>
      <c r="D179" s="274">
        <v>63799.7</v>
      </c>
      <c r="E179" s="274"/>
      <c r="F179" s="277">
        <v>316103.12</v>
      </c>
      <c r="G179" s="277">
        <v>417392.84</v>
      </c>
      <c r="H179" s="275">
        <v>2820</v>
      </c>
      <c r="I179" s="275">
        <v>178630.14</v>
      </c>
      <c r="J179" s="275"/>
      <c r="K179" s="275">
        <v>70000</v>
      </c>
      <c r="L179" s="277">
        <v>215000</v>
      </c>
      <c r="M179" s="277"/>
      <c r="N179" s="277">
        <v>-2591816.94</v>
      </c>
      <c r="O179" s="277">
        <v>3101018.9</v>
      </c>
      <c r="P179" s="54">
        <v>1290453.55</v>
      </c>
      <c r="Q179" s="54">
        <v>130000</v>
      </c>
      <c r="R179" s="54">
        <v>572.22</v>
      </c>
      <c r="S179" s="54"/>
      <c r="T179" s="54">
        <v>462283.5</v>
      </c>
      <c r="U179" s="54"/>
      <c r="V179" s="54">
        <v>58800</v>
      </c>
      <c r="W179" s="276">
        <v>1081513.5</v>
      </c>
      <c r="X179" s="276"/>
      <c r="Y179" s="276">
        <v>4885</v>
      </c>
      <c r="Z179" s="276"/>
      <c r="AA179" s="276">
        <v>636091.29</v>
      </c>
      <c r="AB179" s="276">
        <v>169776.17</v>
      </c>
      <c r="AC179" s="276"/>
      <c r="AD179" s="276"/>
      <c r="AE179" s="276"/>
      <c r="AF179" s="277"/>
      <c r="AG179" s="277"/>
      <c r="AH179" s="277"/>
    </row>
    <row r="180" spans="1:34" x14ac:dyDescent="0.2">
      <c r="A180" s="277" t="s">
        <v>20</v>
      </c>
      <c r="B180" s="274">
        <v>457583.35</v>
      </c>
      <c r="C180" s="274">
        <v>29011.81</v>
      </c>
      <c r="D180" s="274">
        <v>187231.78</v>
      </c>
      <c r="E180" s="274"/>
      <c r="F180" s="277">
        <v>151565</v>
      </c>
      <c r="G180" s="277">
        <v>673111.25</v>
      </c>
      <c r="H180" s="275">
        <v>0</v>
      </c>
      <c r="I180" s="275">
        <v>100064.07</v>
      </c>
      <c r="J180" s="275">
        <v>70000</v>
      </c>
      <c r="K180" s="275">
        <v>0</v>
      </c>
      <c r="L180" s="277"/>
      <c r="M180" s="277"/>
      <c r="N180" s="277">
        <v>1794862.62</v>
      </c>
      <c r="O180" s="277">
        <v>254405.43</v>
      </c>
      <c r="P180" s="54">
        <v>1122241.26</v>
      </c>
      <c r="Q180" s="54"/>
      <c r="R180" s="54">
        <v>1639.17</v>
      </c>
      <c r="S180" s="54"/>
      <c r="T180" s="54">
        <v>1270481.2</v>
      </c>
      <c r="U180" s="54"/>
      <c r="V180" s="54">
        <v>62000</v>
      </c>
      <c r="W180" s="276">
        <v>1668721.2</v>
      </c>
      <c r="X180" s="276"/>
      <c r="Y180" s="276">
        <v>1100</v>
      </c>
      <c r="Z180" s="276"/>
      <c r="AA180" s="276">
        <v>394948.62</v>
      </c>
      <c r="AB180" s="276">
        <v>252618.22</v>
      </c>
      <c r="AC180" s="276"/>
      <c r="AD180" s="276"/>
      <c r="AE180" s="276"/>
      <c r="AF180" s="277"/>
      <c r="AG180" s="277"/>
      <c r="AH180" s="277"/>
    </row>
    <row r="181" spans="1:34" x14ac:dyDescent="0.2">
      <c r="A181" s="277" t="s">
        <v>21</v>
      </c>
      <c r="B181" s="274">
        <v>325180.81</v>
      </c>
      <c r="C181" s="274">
        <v>31066</v>
      </c>
      <c r="D181" s="274">
        <v>110417.35</v>
      </c>
      <c r="E181" s="274"/>
      <c r="F181" s="277">
        <v>1480137.89</v>
      </c>
      <c r="G181" s="277">
        <v>338207.18</v>
      </c>
      <c r="H181" s="275">
        <v>155500</v>
      </c>
      <c r="I181" s="275">
        <v>130148</v>
      </c>
      <c r="J181" s="275">
        <v>24000</v>
      </c>
      <c r="K181" s="275">
        <v>0</v>
      </c>
      <c r="L181" s="277"/>
      <c r="M181" s="277"/>
      <c r="N181" s="277">
        <v>-1721810.65</v>
      </c>
      <c r="O181" s="277">
        <v>4470863.96</v>
      </c>
      <c r="P181" s="54">
        <v>1470768.14</v>
      </c>
      <c r="Q181" s="54"/>
      <c r="R181" s="54">
        <v>1066.98</v>
      </c>
      <c r="S181" s="54"/>
      <c r="T181" s="54">
        <v>1451421.2</v>
      </c>
      <c r="U181" s="54"/>
      <c r="V181" s="54">
        <v>62000</v>
      </c>
      <c r="W181" s="276">
        <v>2076701.2</v>
      </c>
      <c r="X181" s="276"/>
      <c r="Y181" s="276">
        <v>10040</v>
      </c>
      <c r="Z181" s="276"/>
      <c r="AA181" s="276">
        <v>716638.95</v>
      </c>
      <c r="AB181" s="276">
        <v>273129.69</v>
      </c>
      <c r="AC181" s="276"/>
      <c r="AD181" s="276"/>
      <c r="AE181" s="276"/>
      <c r="AF181" s="277"/>
      <c r="AG181" s="277"/>
      <c r="AH181" s="277"/>
    </row>
    <row r="182" spans="1:34" x14ac:dyDescent="0.2">
      <c r="A182" s="277" t="s">
        <v>22</v>
      </c>
      <c r="B182" s="274">
        <v>474082.4</v>
      </c>
      <c r="C182" s="274">
        <v>28943</v>
      </c>
      <c r="D182" s="274">
        <v>152023.21</v>
      </c>
      <c r="E182" s="274"/>
      <c r="F182" s="277">
        <v>429746.85</v>
      </c>
      <c r="G182" s="277">
        <v>583141.57999999996</v>
      </c>
      <c r="H182" s="275">
        <v>13800</v>
      </c>
      <c r="I182" s="275">
        <v>115696.7</v>
      </c>
      <c r="J182" s="275">
        <v>68000</v>
      </c>
      <c r="K182" s="275">
        <v>5253.13</v>
      </c>
      <c r="L182" s="277"/>
      <c r="M182" s="277"/>
      <c r="N182" s="277">
        <v>379742.85</v>
      </c>
      <c r="O182" s="277">
        <v>1315785.06</v>
      </c>
      <c r="P182" s="54">
        <v>952238.9</v>
      </c>
      <c r="Q182" s="54">
        <v>17000</v>
      </c>
      <c r="R182" s="54">
        <v>1309</v>
      </c>
      <c r="S182" s="54"/>
      <c r="T182" s="54">
        <v>1711371.2</v>
      </c>
      <c r="U182" s="54"/>
      <c r="V182" s="54">
        <v>45950</v>
      </c>
      <c r="W182" s="276">
        <v>2150069.2000000002</v>
      </c>
      <c r="X182" s="276"/>
      <c r="Y182" s="276">
        <v>15880</v>
      </c>
      <c r="Z182" s="276"/>
      <c r="AA182" s="276">
        <v>666469.22</v>
      </c>
      <c r="AB182" s="276">
        <v>20455.63</v>
      </c>
      <c r="AC182" s="276"/>
      <c r="AD182" s="276"/>
      <c r="AE182" s="276"/>
      <c r="AF182" s="277"/>
      <c r="AG182" s="277"/>
      <c r="AH182" s="277"/>
    </row>
    <row r="183" spans="1:34" x14ac:dyDescent="0.2">
      <c r="A183" s="277" t="s">
        <v>23</v>
      </c>
      <c r="B183" s="274">
        <v>585990.04</v>
      </c>
      <c r="C183" s="274">
        <v>10742</v>
      </c>
      <c r="D183" s="274">
        <v>274409.88</v>
      </c>
      <c r="E183" s="274"/>
      <c r="F183" s="277">
        <v>997642.5</v>
      </c>
      <c r="G183" s="277">
        <v>468499.09</v>
      </c>
      <c r="H183" s="275">
        <v>2000</v>
      </c>
      <c r="I183" s="275">
        <v>96798.97</v>
      </c>
      <c r="J183" s="275">
        <v>12500</v>
      </c>
      <c r="K183" s="275">
        <v>98034.55</v>
      </c>
      <c r="L183" s="277"/>
      <c r="M183" s="277"/>
      <c r="N183" s="277">
        <v>1125553.99</v>
      </c>
      <c r="O183" s="277">
        <v>1137972.49</v>
      </c>
      <c r="P183" s="54">
        <v>1454465.6</v>
      </c>
      <c r="Q183" s="54">
        <v>115790</v>
      </c>
      <c r="R183" s="54">
        <v>944.5</v>
      </c>
      <c r="S183" s="54"/>
      <c r="T183" s="54">
        <v>1115096.8</v>
      </c>
      <c r="U183" s="54"/>
      <c r="V183" s="54">
        <v>66000</v>
      </c>
      <c r="W183" s="276">
        <v>1747416.8</v>
      </c>
      <c r="X183" s="276"/>
      <c r="Y183" s="276">
        <v>13862</v>
      </c>
      <c r="Z183" s="276"/>
      <c r="AA183" s="276">
        <v>809341.78</v>
      </c>
      <c r="AB183" s="276">
        <v>244902.13</v>
      </c>
      <c r="AC183" s="276"/>
      <c r="AD183" s="276"/>
      <c r="AE183" s="276"/>
      <c r="AF183" s="277"/>
      <c r="AG183" s="277"/>
      <c r="AH183" s="277"/>
    </row>
    <row r="184" spans="1:34" x14ac:dyDescent="0.2">
      <c r="A184" s="277" t="s">
        <v>24</v>
      </c>
      <c r="B184" s="274">
        <v>918821.4</v>
      </c>
      <c r="C184" s="274">
        <v>30150.25</v>
      </c>
      <c r="D184" s="274">
        <v>166040.10999999999</v>
      </c>
      <c r="E184" s="274"/>
      <c r="F184" s="277">
        <v>1015983.55</v>
      </c>
      <c r="G184" s="277">
        <v>827721.06</v>
      </c>
      <c r="H184" s="275">
        <v>6500</v>
      </c>
      <c r="I184" s="275">
        <v>107762.55</v>
      </c>
      <c r="J184" s="275">
        <v>220525</v>
      </c>
      <c r="K184" s="275">
        <v>717.55</v>
      </c>
      <c r="L184" s="277"/>
      <c r="M184" s="277"/>
      <c r="N184" s="277">
        <v>1446834.83</v>
      </c>
      <c r="O184" s="277">
        <v>1899168.01</v>
      </c>
      <c r="P184" s="54">
        <v>1606925.71</v>
      </c>
      <c r="Q184" s="54"/>
      <c r="R184" s="54">
        <v>1725.06</v>
      </c>
      <c r="S184" s="54"/>
      <c r="T184" s="54">
        <v>909650.8</v>
      </c>
      <c r="U184" s="54"/>
      <c r="V184" s="54">
        <v>566600</v>
      </c>
      <c r="W184" s="276">
        <v>1725130.8</v>
      </c>
      <c r="X184" s="276"/>
      <c r="Y184" s="276">
        <v>14130</v>
      </c>
      <c r="Z184" s="276"/>
      <c r="AA184" s="276">
        <v>754760.02</v>
      </c>
      <c r="AB184" s="276">
        <v>348018.83</v>
      </c>
      <c r="AC184" s="276"/>
      <c r="AD184" s="276"/>
      <c r="AE184" s="276"/>
      <c r="AF184" s="277"/>
      <c r="AG184" s="277"/>
      <c r="AH184" s="277"/>
    </row>
    <row r="185" spans="1:34" x14ac:dyDescent="0.2">
      <c r="A185" s="277" t="s">
        <v>25</v>
      </c>
      <c r="B185" s="274">
        <v>193800.39</v>
      </c>
      <c r="C185" s="274">
        <v>19505.349999999999</v>
      </c>
      <c r="D185" s="274">
        <v>198768.2</v>
      </c>
      <c r="E185" s="274"/>
      <c r="F185" s="277">
        <v>916785.44</v>
      </c>
      <c r="G185" s="277">
        <v>332640.43</v>
      </c>
      <c r="H185" s="275">
        <v>7820</v>
      </c>
      <c r="I185" s="275">
        <v>112111.97</v>
      </c>
      <c r="J185" s="275">
        <v>20000</v>
      </c>
      <c r="K185" s="275">
        <v>647.64</v>
      </c>
      <c r="L185" s="277"/>
      <c r="M185" s="277"/>
      <c r="N185" s="277">
        <v>-1888294.8</v>
      </c>
      <c r="O185" s="277">
        <v>4128965.53</v>
      </c>
      <c r="P185" s="54">
        <v>1232827.33</v>
      </c>
      <c r="Q185" s="54"/>
      <c r="R185" s="54">
        <v>1039.26</v>
      </c>
      <c r="S185" s="54"/>
      <c r="T185" s="54">
        <v>651245.6</v>
      </c>
      <c r="U185" s="54"/>
      <c r="V185" s="54">
        <v>70600</v>
      </c>
      <c r="W185" s="276">
        <v>1191960.45</v>
      </c>
      <c r="X185" s="276"/>
      <c r="Y185" s="276">
        <v>10290</v>
      </c>
      <c r="Z185" s="276"/>
      <c r="AA185" s="276">
        <v>927063.36</v>
      </c>
      <c r="AB185" s="276">
        <v>153121.76</v>
      </c>
      <c r="AC185" s="276"/>
      <c r="AD185" s="276">
        <v>7833.71</v>
      </c>
      <c r="AE185" s="276"/>
      <c r="AF185" s="277"/>
      <c r="AG185" s="277"/>
      <c r="AH185" s="277"/>
    </row>
    <row r="186" spans="1:34" x14ac:dyDescent="0.2">
      <c r="A186" s="277" t="s">
        <v>26</v>
      </c>
      <c r="B186" s="274">
        <v>358863.52</v>
      </c>
      <c r="C186" s="274">
        <v>17152.580000000002</v>
      </c>
      <c r="D186" s="274">
        <v>184164.91</v>
      </c>
      <c r="E186" s="274"/>
      <c r="F186" s="277">
        <v>320279.13</v>
      </c>
      <c r="G186" s="277">
        <v>633432.69999999995</v>
      </c>
      <c r="H186" s="275">
        <v>2000</v>
      </c>
      <c r="I186" s="275">
        <v>90661.119999999995</v>
      </c>
      <c r="J186" s="275"/>
      <c r="K186" s="275"/>
      <c r="L186" s="277"/>
      <c r="M186" s="277"/>
      <c r="N186" s="277">
        <v>-209865.96</v>
      </c>
      <c r="O186" s="277">
        <v>1898710.57</v>
      </c>
      <c r="P186" s="54">
        <v>1241251.45</v>
      </c>
      <c r="Q186" s="54"/>
      <c r="R186" s="54">
        <v>772.65</v>
      </c>
      <c r="S186" s="54"/>
      <c r="T186" s="54">
        <v>1544240.2</v>
      </c>
      <c r="U186" s="54"/>
      <c r="V186" s="54">
        <v>521800</v>
      </c>
      <c r="W186" s="276">
        <v>2110040.2000000002</v>
      </c>
      <c r="X186" s="276"/>
      <c r="Y186" s="276">
        <v>24690</v>
      </c>
      <c r="Z186" s="276"/>
      <c r="AA186" s="276">
        <v>557535.21</v>
      </c>
      <c r="AB186" s="276">
        <v>326356.71999999997</v>
      </c>
      <c r="AC186" s="276"/>
      <c r="AD186" s="276"/>
      <c r="AE186" s="276"/>
      <c r="AF186" s="277"/>
      <c r="AG186" s="277"/>
      <c r="AH186" s="277"/>
    </row>
    <row r="187" spans="1:34" x14ac:dyDescent="0.2">
      <c r="A187" s="277" t="s">
        <v>27</v>
      </c>
      <c r="B187" s="274">
        <v>328971.95</v>
      </c>
      <c r="C187" s="274">
        <v>25804.9</v>
      </c>
      <c r="D187" s="274">
        <v>45770.52</v>
      </c>
      <c r="E187" s="274"/>
      <c r="F187" s="277">
        <v>272192.67</v>
      </c>
      <c r="G187" s="277">
        <v>830913.22</v>
      </c>
      <c r="H187" s="275">
        <v>1500</v>
      </c>
      <c r="I187" s="275">
        <v>89230.19</v>
      </c>
      <c r="J187" s="275">
        <v>4800</v>
      </c>
      <c r="K187" s="275">
        <v>66894.350000000006</v>
      </c>
      <c r="L187" s="277"/>
      <c r="M187" s="277"/>
      <c r="N187" s="277">
        <v>-868106.99</v>
      </c>
      <c r="O187" s="277">
        <v>2242933.0699999998</v>
      </c>
      <c r="P187" s="54">
        <v>1168304.44</v>
      </c>
      <c r="Q187" s="54"/>
      <c r="R187" s="54">
        <v>866.69</v>
      </c>
      <c r="S187" s="54"/>
      <c r="T187" s="54">
        <v>1369509.6</v>
      </c>
      <c r="U187" s="54"/>
      <c r="V187" s="54">
        <v>60800</v>
      </c>
      <c r="W187" s="276">
        <v>1867449.6</v>
      </c>
      <c r="X187" s="276"/>
      <c r="Y187" s="276">
        <v>13370</v>
      </c>
      <c r="Z187" s="276"/>
      <c r="AA187" s="276">
        <v>543210.27</v>
      </c>
      <c r="AB187" s="276">
        <v>180221.77</v>
      </c>
      <c r="AC187" s="276"/>
      <c r="AD187" s="276">
        <v>11720.45</v>
      </c>
      <c r="AE187" s="276"/>
      <c r="AF187" s="277"/>
      <c r="AG187" s="277"/>
      <c r="AH187" s="277"/>
    </row>
    <row r="188" spans="1:34" x14ac:dyDescent="0.2">
      <c r="A188" s="277" t="s">
        <v>1793</v>
      </c>
      <c r="B188" s="274">
        <v>158603.76999999999</v>
      </c>
      <c r="C188" s="274">
        <v>18582.75</v>
      </c>
      <c r="D188" s="274">
        <v>110911.09</v>
      </c>
      <c r="E188" s="274"/>
      <c r="F188" s="277">
        <v>986064.69</v>
      </c>
      <c r="G188" s="277">
        <v>467784.14</v>
      </c>
      <c r="H188" s="275">
        <v>6210</v>
      </c>
      <c r="I188" s="275">
        <v>78458.64</v>
      </c>
      <c r="J188" s="275"/>
      <c r="K188" s="275">
        <v>26</v>
      </c>
      <c r="L188" s="277"/>
      <c r="M188" s="277"/>
      <c r="N188" s="277">
        <v>-1547491.15</v>
      </c>
      <c r="O188" s="277">
        <v>3605471.06</v>
      </c>
      <c r="P188" s="54">
        <v>1505259.8</v>
      </c>
      <c r="Q188" s="54"/>
      <c r="R188" s="54">
        <v>888.05</v>
      </c>
      <c r="S188" s="54"/>
      <c r="T188" s="54">
        <v>785520</v>
      </c>
      <c r="U188" s="54"/>
      <c r="V188" s="54">
        <v>2000</v>
      </c>
      <c r="W188" s="276">
        <v>1335520</v>
      </c>
      <c r="X188" s="276"/>
      <c r="Y188" s="276">
        <v>12380</v>
      </c>
      <c r="Z188" s="276"/>
      <c r="AA188" s="276">
        <v>501379.33</v>
      </c>
      <c r="AB188" s="276">
        <v>222211.01</v>
      </c>
      <c r="AC188" s="276"/>
      <c r="AD188" s="276"/>
      <c r="AE188" s="276"/>
      <c r="AF188" s="277"/>
      <c r="AG188" s="277"/>
      <c r="AH188" s="277"/>
    </row>
    <row r="189" spans="1:34" x14ac:dyDescent="0.2">
      <c r="A189" s="277" t="s">
        <v>29</v>
      </c>
      <c r="B189" s="274">
        <v>180390.06</v>
      </c>
      <c r="C189" s="274">
        <v>260760.54</v>
      </c>
      <c r="D189" s="274">
        <v>247147.59</v>
      </c>
      <c r="E189" s="274"/>
      <c r="F189" s="277">
        <v>2291308.5299999998</v>
      </c>
      <c r="G189" s="277">
        <v>385509.37</v>
      </c>
      <c r="H189" s="275">
        <v>3000</v>
      </c>
      <c r="I189" s="275">
        <v>81462.36</v>
      </c>
      <c r="J189" s="275"/>
      <c r="K189" s="275">
        <v>46031.34</v>
      </c>
      <c r="L189" s="277"/>
      <c r="M189" s="277"/>
      <c r="N189" s="277">
        <v>200289.86</v>
      </c>
      <c r="O189" s="277">
        <v>3600900</v>
      </c>
      <c r="P189" s="54">
        <v>1074130.0900000001</v>
      </c>
      <c r="Q189" s="54"/>
      <c r="R189" s="54">
        <v>876.79</v>
      </c>
      <c r="S189" s="54"/>
      <c r="T189" s="54">
        <v>1002322</v>
      </c>
      <c r="U189" s="54"/>
      <c r="V189" s="54">
        <v>106700</v>
      </c>
      <c r="W189" s="276">
        <v>1557682</v>
      </c>
      <c r="X189" s="276"/>
      <c r="Y189" s="276">
        <v>16364</v>
      </c>
      <c r="Z189" s="276"/>
      <c r="AA189" s="276">
        <v>765389.35</v>
      </c>
      <c r="AB189" s="276">
        <v>302051.73</v>
      </c>
      <c r="AC189" s="276"/>
      <c r="AD189" s="276"/>
      <c r="AE189" s="276"/>
      <c r="AF189" s="277"/>
      <c r="AG189" s="277"/>
      <c r="AH189" s="277"/>
    </row>
    <row r="190" spans="1:34" x14ac:dyDescent="0.2">
      <c r="A190" s="277" t="s">
        <v>1752</v>
      </c>
      <c r="B190" s="274">
        <v>402218.02</v>
      </c>
      <c r="C190" s="274">
        <v>7617</v>
      </c>
      <c r="D190" s="274">
        <v>76035.31</v>
      </c>
      <c r="E190" s="274"/>
      <c r="F190" s="277">
        <v>902963.39</v>
      </c>
      <c r="G190" s="277">
        <v>12232.34</v>
      </c>
      <c r="H190" s="275">
        <v>0</v>
      </c>
      <c r="I190" s="275">
        <v>137267</v>
      </c>
      <c r="J190" s="275"/>
      <c r="K190" s="275">
        <v>3787.38</v>
      </c>
      <c r="L190" s="277"/>
      <c r="M190" s="277"/>
      <c r="N190" s="277">
        <v>204160.99</v>
      </c>
      <c r="O190" s="277">
        <v>2938659.03</v>
      </c>
      <c r="P190" s="54">
        <v>842095.44</v>
      </c>
      <c r="Q190" s="54">
        <v>305050</v>
      </c>
      <c r="R190" s="54">
        <v>520.87</v>
      </c>
      <c r="S190" s="54"/>
      <c r="T190" s="54">
        <v>1018080</v>
      </c>
      <c r="U190" s="54"/>
      <c r="V190" s="54">
        <v>84240</v>
      </c>
      <c r="W190" s="276">
        <v>1377610</v>
      </c>
      <c r="X190" s="276"/>
      <c r="Y190" s="276"/>
      <c r="Z190" s="276"/>
      <c r="AA190" s="276">
        <v>406412.6</v>
      </c>
      <c r="AB190" s="276">
        <v>178723.12</v>
      </c>
      <c r="AC190" s="276"/>
      <c r="AD190" s="276"/>
      <c r="AE190" s="276">
        <v>4875</v>
      </c>
      <c r="AF190" s="277"/>
      <c r="AG190" s="277"/>
      <c r="AH190" s="277"/>
    </row>
    <row r="191" spans="1:34" x14ac:dyDescent="0.2">
      <c r="A191" s="277" t="s">
        <v>1753</v>
      </c>
      <c r="B191" s="274">
        <v>163731</v>
      </c>
      <c r="C191" s="274">
        <v>0</v>
      </c>
      <c r="D191" s="274">
        <v>171170.12</v>
      </c>
      <c r="E191" s="274"/>
      <c r="F191" s="277">
        <v>1804628.4</v>
      </c>
      <c r="G191" s="277">
        <v>611857.04</v>
      </c>
      <c r="H191" s="275">
        <v>0</v>
      </c>
      <c r="I191" s="275">
        <v>71545.61</v>
      </c>
      <c r="J191" s="275"/>
      <c r="K191" s="275">
        <v>527.4</v>
      </c>
      <c r="L191" s="277"/>
      <c r="M191" s="277"/>
      <c r="N191" s="277">
        <v>1300</v>
      </c>
      <c r="O191" s="277">
        <v>309271.51</v>
      </c>
      <c r="P191" s="54">
        <v>820176.18</v>
      </c>
      <c r="Q191" s="54"/>
      <c r="R191" s="54">
        <v>249.62</v>
      </c>
      <c r="S191" s="54"/>
      <c r="T191" s="54">
        <v>1162387.22</v>
      </c>
      <c r="U191" s="54"/>
      <c r="V191" s="54">
        <v>70000</v>
      </c>
      <c r="W191" s="276">
        <v>1523371.22</v>
      </c>
      <c r="X191" s="276"/>
      <c r="Y191" s="276"/>
      <c r="Z191" s="276"/>
      <c r="AA191" s="276">
        <v>414951.69</v>
      </c>
      <c r="AB191" s="276">
        <v>34662.589999999997</v>
      </c>
      <c r="AC191" s="276"/>
      <c r="AD191" s="276"/>
      <c r="AE191" s="276"/>
      <c r="AF191" s="277"/>
      <c r="AG191" s="277"/>
      <c r="AH191" s="277"/>
    </row>
    <row r="192" spans="1:34" x14ac:dyDescent="0.2">
      <c r="A192" s="277" t="s">
        <v>1754</v>
      </c>
      <c r="B192" s="274">
        <v>609917.71</v>
      </c>
      <c r="C192" s="274">
        <v>0</v>
      </c>
      <c r="D192" s="274">
        <v>88251.28</v>
      </c>
      <c r="E192" s="274"/>
      <c r="F192" s="277">
        <v>2833836.72</v>
      </c>
      <c r="G192" s="277">
        <v>412435.42</v>
      </c>
      <c r="H192" s="275">
        <v>0</v>
      </c>
      <c r="I192" s="275">
        <v>190137</v>
      </c>
      <c r="J192" s="275"/>
      <c r="K192" s="275">
        <v>8106.17</v>
      </c>
      <c r="L192" s="277"/>
      <c r="M192" s="277"/>
      <c r="N192" s="277">
        <v>17993.09</v>
      </c>
      <c r="O192" s="277">
        <v>2920045.89</v>
      </c>
      <c r="P192" s="54">
        <v>1197684.0900000001</v>
      </c>
      <c r="Q192" s="54">
        <v>326200</v>
      </c>
      <c r="R192" s="54">
        <v>429.77</v>
      </c>
      <c r="S192" s="54"/>
      <c r="T192" s="54">
        <v>1388520</v>
      </c>
      <c r="U192" s="54"/>
      <c r="V192" s="54">
        <v>78500</v>
      </c>
      <c r="W192" s="276">
        <v>1895230</v>
      </c>
      <c r="X192" s="276"/>
      <c r="Y192" s="276"/>
      <c r="Z192" s="276"/>
      <c r="AA192" s="276">
        <v>657664.31000000006</v>
      </c>
      <c r="AB192" s="276">
        <v>285186.34000000003</v>
      </c>
      <c r="AC192" s="276"/>
      <c r="AD192" s="276"/>
      <c r="AE192" s="276"/>
      <c r="AF192" s="277"/>
      <c r="AG192" s="277"/>
      <c r="AH192" s="277"/>
    </row>
    <row r="193" spans="1:34" x14ac:dyDescent="0.2">
      <c r="A193" s="277" t="s">
        <v>1755</v>
      </c>
      <c r="B193" s="274">
        <v>394782.31</v>
      </c>
      <c r="C193" s="274">
        <v>4755</v>
      </c>
      <c r="D193" s="274">
        <v>83318.42</v>
      </c>
      <c r="E193" s="274"/>
      <c r="F193" s="277">
        <v>554866.43000000005</v>
      </c>
      <c r="G193" s="277">
        <v>445340.82</v>
      </c>
      <c r="H193" s="275">
        <v>2000</v>
      </c>
      <c r="I193" s="275">
        <v>73250</v>
      </c>
      <c r="J193" s="275"/>
      <c r="K193" s="275">
        <v>267.10000000000002</v>
      </c>
      <c r="L193" s="277"/>
      <c r="M193" s="277"/>
      <c r="N193" s="277">
        <v>-1337693.8600000001</v>
      </c>
      <c r="O193" s="277">
        <v>2662416.9900000002</v>
      </c>
      <c r="P193" s="54">
        <v>905157.65</v>
      </c>
      <c r="Q193" s="54"/>
      <c r="R193" s="54">
        <v>586.15</v>
      </c>
      <c r="S193" s="54"/>
      <c r="T193" s="54">
        <v>580099</v>
      </c>
      <c r="U193" s="54"/>
      <c r="V193" s="54">
        <v>73140</v>
      </c>
      <c r="W193" s="276">
        <v>927069</v>
      </c>
      <c r="X193" s="276"/>
      <c r="Y193" s="276">
        <v>4000</v>
      </c>
      <c r="Z193" s="276">
        <v>1570</v>
      </c>
      <c r="AA193" s="276">
        <v>405379.43</v>
      </c>
      <c r="AB193" s="276">
        <v>109893.62</v>
      </c>
      <c r="AC193" s="276"/>
      <c r="AD193" s="276"/>
      <c r="AE193" s="276"/>
      <c r="AF193" s="277"/>
      <c r="AG193" s="277"/>
      <c r="AH193" s="277"/>
    </row>
    <row r="194" spans="1:34" x14ac:dyDescent="0.2">
      <c r="A194" s="277" t="s">
        <v>1756</v>
      </c>
      <c r="B194" s="274">
        <v>787496.19</v>
      </c>
      <c r="C194" s="274">
        <v>0</v>
      </c>
      <c r="D194" s="274">
        <v>32259.33</v>
      </c>
      <c r="E194" s="274"/>
      <c r="F194" s="277">
        <v>389350.55</v>
      </c>
      <c r="G194" s="277">
        <v>230990.15</v>
      </c>
      <c r="H194" s="275">
        <v>500</v>
      </c>
      <c r="I194" s="275">
        <v>58578.83</v>
      </c>
      <c r="J194" s="275"/>
      <c r="K194" s="275">
        <v>0</v>
      </c>
      <c r="L194" s="277"/>
      <c r="M194" s="277"/>
      <c r="N194" s="277"/>
      <c r="O194" s="277">
        <v>2577037.9500000002</v>
      </c>
      <c r="P194" s="54">
        <v>1001691.47</v>
      </c>
      <c r="Q194" s="54"/>
      <c r="R194" s="54">
        <v>1018.48</v>
      </c>
      <c r="S194" s="54"/>
      <c r="T194" s="54">
        <v>331072</v>
      </c>
      <c r="U194" s="54"/>
      <c r="V194" s="54">
        <v>42750</v>
      </c>
      <c r="W194" s="276">
        <v>732054</v>
      </c>
      <c r="X194" s="276"/>
      <c r="Y194" s="276">
        <v>4000</v>
      </c>
      <c r="Z194" s="276">
        <v>2090</v>
      </c>
      <c r="AA194" s="276">
        <v>340916.07</v>
      </c>
      <c r="AB194" s="276">
        <v>125369.44</v>
      </c>
      <c r="AC194" s="276"/>
      <c r="AD194" s="276"/>
      <c r="AE194" s="276">
        <v>7383</v>
      </c>
      <c r="AF194" s="277"/>
      <c r="AG194" s="277"/>
      <c r="AH194" s="277"/>
    </row>
    <row r="195" spans="1:34" x14ac:dyDescent="0.2">
      <c r="A195" s="277" t="s">
        <v>1757</v>
      </c>
      <c r="B195" s="274">
        <v>820958.51</v>
      </c>
      <c r="C195" s="274">
        <v>21137</v>
      </c>
      <c r="D195" s="274">
        <v>76220.320000000007</v>
      </c>
      <c r="E195" s="274"/>
      <c r="F195" s="277">
        <v>894437.49</v>
      </c>
      <c r="G195" s="277">
        <v>751354.93</v>
      </c>
      <c r="H195" s="275"/>
      <c r="I195" s="275">
        <v>60175</v>
      </c>
      <c r="J195" s="275"/>
      <c r="K195" s="275">
        <v>85477.82</v>
      </c>
      <c r="L195" s="277"/>
      <c r="M195" s="277"/>
      <c r="N195" s="277">
        <v>175746.39</v>
      </c>
      <c r="O195" s="277">
        <v>2987149.95</v>
      </c>
      <c r="P195" s="54">
        <v>877535.77</v>
      </c>
      <c r="Q195" s="54"/>
      <c r="R195" s="54">
        <v>1400.94</v>
      </c>
      <c r="S195" s="54"/>
      <c r="T195" s="54">
        <v>542480</v>
      </c>
      <c r="U195" s="54"/>
      <c r="V195" s="54"/>
      <c r="W195" s="276">
        <v>951520</v>
      </c>
      <c r="X195" s="276"/>
      <c r="Y195" s="276"/>
      <c r="Z195" s="276"/>
      <c r="AA195" s="276">
        <v>547071.62</v>
      </c>
      <c r="AB195" s="276">
        <v>254172.04</v>
      </c>
      <c r="AC195" s="276"/>
      <c r="AD195" s="276"/>
      <c r="AE195" s="276"/>
      <c r="AF195" s="277"/>
      <c r="AG195" s="277"/>
      <c r="AH195" s="277"/>
    </row>
    <row r="196" spans="1:34" x14ac:dyDescent="0.2">
      <c r="A196" s="277" t="s">
        <v>1758</v>
      </c>
      <c r="B196" s="274">
        <v>833908.59</v>
      </c>
      <c r="C196" s="274">
        <v>31983.7</v>
      </c>
      <c r="D196" s="274">
        <v>178865.25</v>
      </c>
      <c r="E196" s="274"/>
      <c r="F196" s="277">
        <v>3298948.83</v>
      </c>
      <c r="G196" s="277">
        <v>259690.53</v>
      </c>
      <c r="H196" s="275"/>
      <c r="I196" s="275"/>
      <c r="J196" s="275"/>
      <c r="K196" s="275">
        <v>934.57</v>
      </c>
      <c r="L196" s="277"/>
      <c r="M196" s="277"/>
      <c r="N196" s="277">
        <v>168921.74</v>
      </c>
      <c r="O196" s="277">
        <v>2987149.95</v>
      </c>
      <c r="P196" s="54">
        <v>769028.87</v>
      </c>
      <c r="Q196" s="54"/>
      <c r="R196" s="54">
        <v>1343.06</v>
      </c>
      <c r="S196" s="54"/>
      <c r="T196" s="54">
        <v>1017200</v>
      </c>
      <c r="U196" s="54"/>
      <c r="V196" s="54">
        <v>1280</v>
      </c>
      <c r="W196" s="276">
        <v>1079460</v>
      </c>
      <c r="X196" s="276"/>
      <c r="Y196" s="276"/>
      <c r="Z196" s="276"/>
      <c r="AA196" s="276">
        <v>632873.51</v>
      </c>
      <c r="AB196" s="276">
        <v>2950.5</v>
      </c>
      <c r="AC196" s="276"/>
      <c r="AD196" s="276"/>
      <c r="AE196" s="276"/>
      <c r="AF196" s="277"/>
      <c r="AG196" s="277"/>
      <c r="AH196" s="277"/>
    </row>
    <row r="197" spans="1:34" x14ac:dyDescent="0.2">
      <c r="A197" s="277" t="s">
        <v>1759</v>
      </c>
      <c r="B197" s="274">
        <v>638249.68000000005</v>
      </c>
      <c r="C197" s="274">
        <v>16300</v>
      </c>
      <c r="D197" s="274">
        <v>59682.13</v>
      </c>
      <c r="E197" s="274"/>
      <c r="F197" s="277">
        <v>799057.7</v>
      </c>
      <c r="G197" s="277">
        <v>258048.57</v>
      </c>
      <c r="H197" s="275">
        <v>0</v>
      </c>
      <c r="I197" s="275">
        <v>43740</v>
      </c>
      <c r="J197" s="275"/>
      <c r="K197" s="275"/>
      <c r="L197" s="277"/>
      <c r="M197" s="277"/>
      <c r="N197" s="277">
        <v>175179.6</v>
      </c>
      <c r="O197" s="277">
        <v>2090614.96</v>
      </c>
      <c r="P197" s="54">
        <v>619953.98</v>
      </c>
      <c r="Q197" s="54"/>
      <c r="R197" s="54">
        <v>1092.4000000000001</v>
      </c>
      <c r="S197" s="54"/>
      <c r="T197" s="54">
        <v>1017566.8</v>
      </c>
      <c r="U197" s="54"/>
      <c r="V197" s="54">
        <v>63800</v>
      </c>
      <c r="W197" s="276">
        <v>1436626.8</v>
      </c>
      <c r="X197" s="276"/>
      <c r="Y197" s="276"/>
      <c r="Z197" s="276"/>
      <c r="AA197" s="276">
        <v>366831.28</v>
      </c>
      <c r="AB197" s="276">
        <v>152881.41</v>
      </c>
      <c r="AC197" s="276">
        <v>0</v>
      </c>
      <c r="AD197" s="276"/>
      <c r="AE197" s="276"/>
      <c r="AF197" s="277"/>
      <c r="AG197" s="277"/>
      <c r="AH197" s="277"/>
    </row>
    <row r="198" spans="1:34" x14ac:dyDescent="0.2">
      <c r="A198" s="277" t="s">
        <v>1760</v>
      </c>
      <c r="B198" s="274">
        <v>701723.61</v>
      </c>
      <c r="C198" s="274">
        <v>115295.29</v>
      </c>
      <c r="D198" s="274">
        <v>93271.42</v>
      </c>
      <c r="E198" s="274"/>
      <c r="F198" s="277">
        <v>616845.49</v>
      </c>
      <c r="G198" s="277">
        <v>603926.78</v>
      </c>
      <c r="H198" s="275"/>
      <c r="I198" s="275">
        <v>48570</v>
      </c>
      <c r="J198" s="275"/>
      <c r="K198" s="275">
        <v>576.19000000000005</v>
      </c>
      <c r="L198" s="277"/>
      <c r="M198" s="277"/>
      <c r="N198" s="277">
        <v>1750579.01</v>
      </c>
      <c r="O198" s="277">
        <v>433496.95</v>
      </c>
      <c r="P198" s="54">
        <v>981600.13</v>
      </c>
      <c r="Q198" s="54"/>
      <c r="R198" s="54">
        <v>1104.51</v>
      </c>
      <c r="S198" s="54"/>
      <c r="T198" s="54">
        <v>1120070</v>
      </c>
      <c r="U198" s="54"/>
      <c r="V198" s="54"/>
      <c r="W198" s="276">
        <v>1407180</v>
      </c>
      <c r="X198" s="276"/>
      <c r="Y198" s="276">
        <v>6880</v>
      </c>
      <c r="Z198" s="276"/>
      <c r="AA198" s="276">
        <v>748899.13</v>
      </c>
      <c r="AB198" s="276">
        <v>57304.07</v>
      </c>
      <c r="AC198" s="276"/>
      <c r="AD198" s="276"/>
      <c r="AE198" s="276"/>
      <c r="AF198" s="277"/>
      <c r="AG198" s="277"/>
      <c r="AH198" s="277"/>
    </row>
    <row r="199" spans="1:34" x14ac:dyDescent="0.2">
      <c r="A199" s="277" t="s">
        <v>1761</v>
      </c>
      <c r="B199" s="274">
        <v>887823.67</v>
      </c>
      <c r="C199" s="274">
        <v>20380</v>
      </c>
      <c r="D199" s="274">
        <v>102094.5</v>
      </c>
      <c r="E199" s="274">
        <v>7374</v>
      </c>
      <c r="F199" s="277">
        <v>884838.65</v>
      </c>
      <c r="G199" s="277">
        <v>348745.91</v>
      </c>
      <c r="H199" s="275">
        <v>3500</v>
      </c>
      <c r="I199" s="275">
        <v>59419.92</v>
      </c>
      <c r="J199" s="275">
        <v>7640</v>
      </c>
      <c r="K199" s="275"/>
      <c r="L199" s="277"/>
      <c r="M199" s="277"/>
      <c r="N199" s="277">
        <v>-2077024.38</v>
      </c>
      <c r="O199" s="277">
        <v>4047651.72</v>
      </c>
      <c r="P199" s="54">
        <v>1025189.02</v>
      </c>
      <c r="Q199" s="54"/>
      <c r="R199" s="54">
        <v>1370.9</v>
      </c>
      <c r="S199" s="54"/>
      <c r="T199" s="54"/>
      <c r="U199" s="54"/>
      <c r="V199" s="54"/>
      <c r="W199" s="276">
        <v>137200</v>
      </c>
      <c r="X199" s="276"/>
      <c r="Y199" s="276">
        <v>2960</v>
      </c>
      <c r="Z199" s="276">
        <v>2744</v>
      </c>
      <c r="AA199" s="276">
        <v>425318.89</v>
      </c>
      <c r="AB199" s="276">
        <v>220290.56</v>
      </c>
      <c r="AC199" s="276"/>
      <c r="AD199" s="276"/>
      <c r="AE199" s="276"/>
      <c r="AF199" s="277"/>
      <c r="AG199" s="277"/>
      <c r="AH199" s="277"/>
    </row>
    <row r="200" spans="1:34" x14ac:dyDescent="0.2">
      <c r="A200" s="277" t="s">
        <v>1762</v>
      </c>
      <c r="B200" s="274">
        <v>659670.31000000006</v>
      </c>
      <c r="C200" s="274">
        <v>0</v>
      </c>
      <c r="D200" s="274">
        <v>50685.55</v>
      </c>
      <c r="E200" s="274">
        <v>0</v>
      </c>
      <c r="F200" s="277">
        <v>908906.19</v>
      </c>
      <c r="G200" s="277">
        <v>267982.7</v>
      </c>
      <c r="H200" s="275">
        <v>3500</v>
      </c>
      <c r="I200" s="275">
        <v>72500.73</v>
      </c>
      <c r="J200" s="275"/>
      <c r="K200" s="275"/>
      <c r="L200" s="277"/>
      <c r="M200" s="277"/>
      <c r="N200" s="277">
        <v>901001.63</v>
      </c>
      <c r="O200" s="277">
        <v>769808.6</v>
      </c>
      <c r="P200" s="54">
        <v>947295.86</v>
      </c>
      <c r="Q200" s="54"/>
      <c r="R200" s="54">
        <v>928.19</v>
      </c>
      <c r="S200" s="54"/>
      <c r="T200" s="54">
        <v>803068</v>
      </c>
      <c r="U200" s="54"/>
      <c r="V200" s="54"/>
      <c r="W200" s="276">
        <v>1001948</v>
      </c>
      <c r="X200" s="276"/>
      <c r="Y200" s="276"/>
      <c r="Z200" s="276">
        <v>1000</v>
      </c>
      <c r="AA200" s="276">
        <v>373112.52</v>
      </c>
      <c r="AB200" s="276">
        <v>121608.74</v>
      </c>
      <c r="AC200" s="276"/>
      <c r="AD200" s="276"/>
      <c r="AE200" s="276"/>
      <c r="AF200" s="277"/>
      <c r="AG200" s="277"/>
      <c r="AH200" s="277"/>
    </row>
    <row r="201" spans="1:34" x14ac:dyDescent="0.2">
      <c r="A201" s="277" t="s">
        <v>1763</v>
      </c>
      <c r="B201" s="274">
        <v>419211.3</v>
      </c>
      <c r="C201" s="274">
        <v>157420.53</v>
      </c>
      <c r="D201" s="274">
        <v>98935.79</v>
      </c>
      <c r="E201" s="274">
        <v>0</v>
      </c>
      <c r="F201" s="277">
        <v>1082886.07</v>
      </c>
      <c r="G201" s="277">
        <v>229298.91</v>
      </c>
      <c r="H201" s="275">
        <v>8500</v>
      </c>
      <c r="I201" s="275">
        <v>21030</v>
      </c>
      <c r="J201" s="275">
        <v>57679</v>
      </c>
      <c r="K201" s="275"/>
      <c r="L201" s="277"/>
      <c r="M201" s="277"/>
      <c r="N201" s="277">
        <v>1847003.47</v>
      </c>
      <c r="O201" s="277"/>
      <c r="P201" s="54">
        <v>1016737.49</v>
      </c>
      <c r="Q201" s="54"/>
      <c r="R201" s="54">
        <v>566.86</v>
      </c>
      <c r="S201" s="54"/>
      <c r="T201" s="54">
        <v>818272</v>
      </c>
      <c r="U201" s="54"/>
      <c r="V201" s="54"/>
      <c r="W201" s="276">
        <v>1060832</v>
      </c>
      <c r="X201" s="276"/>
      <c r="Y201" s="276">
        <v>23616</v>
      </c>
      <c r="Z201" s="276"/>
      <c r="AA201" s="276">
        <v>572353.54</v>
      </c>
      <c r="AB201" s="276">
        <v>106466.68</v>
      </c>
      <c r="AC201" s="276"/>
      <c r="AD201" s="276"/>
      <c r="AE201" s="276"/>
      <c r="AF201" s="277"/>
      <c r="AG201" s="277"/>
      <c r="AH201" s="277"/>
    </row>
    <row r="202" spans="1:34" x14ac:dyDescent="0.2">
      <c r="A202" s="277" t="s">
        <v>1764</v>
      </c>
      <c r="B202" s="274">
        <v>379015.89</v>
      </c>
      <c r="C202" s="274">
        <v>36253.230000000003</v>
      </c>
      <c r="D202" s="274">
        <v>46119.49</v>
      </c>
      <c r="E202" s="274">
        <v>0</v>
      </c>
      <c r="F202" s="277">
        <v>875445.28</v>
      </c>
      <c r="G202" s="277">
        <v>543511.57999999996</v>
      </c>
      <c r="H202" s="275">
        <v>4800</v>
      </c>
      <c r="I202" s="275">
        <v>55200</v>
      </c>
      <c r="J202" s="275"/>
      <c r="K202" s="275"/>
      <c r="L202" s="277"/>
      <c r="M202" s="277"/>
      <c r="N202" s="277">
        <v>-659053.81999999995</v>
      </c>
      <c r="O202" s="277">
        <v>2464354.4300000002</v>
      </c>
      <c r="P202" s="54">
        <v>739296.9</v>
      </c>
      <c r="Q202" s="54"/>
      <c r="R202" s="54">
        <v>439.82</v>
      </c>
      <c r="S202" s="54"/>
      <c r="T202" s="54">
        <v>604828</v>
      </c>
      <c r="U202" s="54"/>
      <c r="V202" s="54">
        <v>156000</v>
      </c>
      <c r="W202" s="276">
        <v>862468</v>
      </c>
      <c r="X202" s="276"/>
      <c r="Y202" s="276">
        <v>2000</v>
      </c>
      <c r="Z202" s="276">
        <v>6440</v>
      </c>
      <c r="AA202" s="276">
        <v>262435.34000000003</v>
      </c>
      <c r="AB202" s="276">
        <v>251149.52</v>
      </c>
      <c r="AC202" s="276"/>
      <c r="AD202" s="276"/>
      <c r="AE202" s="276"/>
      <c r="AF202" s="277"/>
      <c r="AG202" s="277"/>
      <c r="AH202" s="277"/>
    </row>
    <row r="203" spans="1:34" x14ac:dyDescent="0.2">
      <c r="A203" s="277" t="s">
        <v>1765</v>
      </c>
      <c r="B203" s="274">
        <v>720918.56</v>
      </c>
      <c r="C203" s="274">
        <v>0</v>
      </c>
      <c r="D203" s="274">
        <v>143764.26999999999</v>
      </c>
      <c r="E203" s="274"/>
      <c r="F203" s="277">
        <v>1436833.35</v>
      </c>
      <c r="G203" s="277">
        <v>390829.65</v>
      </c>
      <c r="H203" s="275">
        <v>33464</v>
      </c>
      <c r="I203" s="275">
        <v>59064</v>
      </c>
      <c r="J203" s="275"/>
      <c r="K203" s="275"/>
      <c r="L203" s="277"/>
      <c r="M203" s="277"/>
      <c r="N203" s="277">
        <v>1077566.33</v>
      </c>
      <c r="O203" s="277">
        <v>1488605.78</v>
      </c>
      <c r="P203" s="54">
        <v>946513.81</v>
      </c>
      <c r="Q203" s="54"/>
      <c r="R203" s="54">
        <v>881.83</v>
      </c>
      <c r="S203" s="54"/>
      <c r="T203" s="54">
        <v>959368</v>
      </c>
      <c r="U203" s="54"/>
      <c r="V203" s="54"/>
      <c r="W203" s="276">
        <v>1231788</v>
      </c>
      <c r="X203" s="276"/>
      <c r="Y203" s="276">
        <v>2320</v>
      </c>
      <c r="Z203" s="276">
        <v>2000</v>
      </c>
      <c r="AA203" s="276">
        <v>362738.64</v>
      </c>
      <c r="AB203" s="276">
        <v>250785.28</v>
      </c>
      <c r="AC203" s="276"/>
      <c r="AD203" s="276"/>
      <c r="AE203" s="276"/>
      <c r="AF203" s="277"/>
      <c r="AG203" s="277"/>
      <c r="AH203" s="277"/>
    </row>
    <row r="204" spans="1:34" x14ac:dyDescent="0.2">
      <c r="A204" s="277" t="s">
        <v>1766</v>
      </c>
      <c r="B204" s="274">
        <v>449511.03</v>
      </c>
      <c r="C204" s="274">
        <v>10900</v>
      </c>
      <c r="D204" s="274">
        <v>8515.35</v>
      </c>
      <c r="E204" s="274"/>
      <c r="F204" s="277">
        <v>284481.01</v>
      </c>
      <c r="G204" s="277">
        <v>181616.42</v>
      </c>
      <c r="H204" s="275">
        <v>40570</v>
      </c>
      <c r="I204" s="275">
        <v>17392</v>
      </c>
      <c r="J204" s="275">
        <v>400</v>
      </c>
      <c r="K204" s="275"/>
      <c r="L204" s="277"/>
      <c r="M204" s="277"/>
      <c r="N204" s="277">
        <v>-1612346.85</v>
      </c>
      <c r="O204" s="277">
        <v>2328715.77</v>
      </c>
      <c r="P204" s="54">
        <v>673493.05</v>
      </c>
      <c r="Q204" s="54"/>
      <c r="R204" s="54">
        <v>430.87</v>
      </c>
      <c r="S204" s="54"/>
      <c r="T204" s="54">
        <v>756588</v>
      </c>
      <c r="U204" s="54"/>
      <c r="V204" s="54"/>
      <c r="W204" s="276">
        <v>822508</v>
      </c>
      <c r="X204" s="276"/>
      <c r="Y204" s="276">
        <v>15570</v>
      </c>
      <c r="Z204" s="276"/>
      <c r="AA204" s="276">
        <v>232073.75</v>
      </c>
      <c r="AB204" s="276">
        <v>132731.28</v>
      </c>
      <c r="AC204" s="276"/>
      <c r="AD204" s="276"/>
      <c r="AE204" s="276"/>
      <c r="AF204" s="277"/>
      <c r="AG204" s="277"/>
      <c r="AH204" s="277"/>
    </row>
    <row r="205" spans="1:34" x14ac:dyDescent="0.2">
      <c r="A205" s="277" t="s">
        <v>1767</v>
      </c>
      <c r="B205" s="274">
        <v>1050728.8</v>
      </c>
      <c r="C205" s="274">
        <v>1892.49</v>
      </c>
      <c r="D205" s="274">
        <v>166210.07999999999</v>
      </c>
      <c r="E205" s="274">
        <v>0</v>
      </c>
      <c r="F205" s="277">
        <v>2305845.3199999998</v>
      </c>
      <c r="G205" s="277">
        <v>494829.99</v>
      </c>
      <c r="H205" s="275">
        <v>13500</v>
      </c>
      <c r="I205" s="275">
        <v>449150</v>
      </c>
      <c r="J205" s="275"/>
      <c r="K205" s="275"/>
      <c r="L205" s="277"/>
      <c r="M205" s="277"/>
      <c r="N205" s="277">
        <v>-657039.79</v>
      </c>
      <c r="O205" s="277">
        <v>4119895.74</v>
      </c>
      <c r="P205" s="54">
        <v>1068017.75</v>
      </c>
      <c r="Q205" s="54">
        <v>172237</v>
      </c>
      <c r="R205" s="54">
        <v>1760.77</v>
      </c>
      <c r="S205" s="54"/>
      <c r="T205" s="54">
        <v>1045728</v>
      </c>
      <c r="U205" s="54"/>
      <c r="V205" s="54"/>
      <c r="W205" s="276">
        <v>1508990</v>
      </c>
      <c r="X205" s="276"/>
      <c r="Y205" s="276">
        <v>21660</v>
      </c>
      <c r="Z205" s="276"/>
      <c r="AA205" s="276">
        <v>519160.17</v>
      </c>
      <c r="AB205" s="276">
        <v>110810.62</v>
      </c>
      <c r="AC205" s="276"/>
      <c r="AD205" s="276"/>
      <c r="AE205" s="276"/>
      <c r="AF205" s="277"/>
      <c r="AG205" s="277"/>
      <c r="AH205" s="277"/>
    </row>
    <row r="206" spans="1:34" x14ac:dyDescent="0.2">
      <c r="A206" s="277" t="s">
        <v>1791</v>
      </c>
      <c r="B206" s="274">
        <v>938348.99</v>
      </c>
      <c r="C206" s="274">
        <v>59289.3</v>
      </c>
      <c r="D206" s="274">
        <v>60856.85</v>
      </c>
      <c r="E206" s="274"/>
      <c r="F206" s="277">
        <v>776411.46</v>
      </c>
      <c r="G206" s="277">
        <v>116801.99</v>
      </c>
      <c r="H206" s="275">
        <v>13600</v>
      </c>
      <c r="I206" s="275">
        <v>11448.21</v>
      </c>
      <c r="J206" s="275"/>
      <c r="K206" s="275"/>
      <c r="L206" s="277"/>
      <c r="M206" s="277"/>
      <c r="N206" s="277">
        <v>-1394765</v>
      </c>
      <c r="O206" s="277">
        <v>2992215.82</v>
      </c>
      <c r="P206" s="54">
        <v>843395.18</v>
      </c>
      <c r="Q206" s="54">
        <v>209355</v>
      </c>
      <c r="R206" s="54"/>
      <c r="S206" s="54"/>
      <c r="T206" s="54">
        <v>927175</v>
      </c>
      <c r="U206" s="54"/>
      <c r="V206" s="54">
        <v>70030</v>
      </c>
      <c r="W206" s="276">
        <v>1072695</v>
      </c>
      <c r="X206" s="276"/>
      <c r="Y206" s="276">
        <v>9600</v>
      </c>
      <c r="Z206" s="276">
        <v>8400</v>
      </c>
      <c r="AA206" s="276">
        <v>443457.44</v>
      </c>
      <c r="AB206" s="276">
        <v>179298.18</v>
      </c>
      <c r="AC206" s="276"/>
      <c r="AD206" s="276"/>
      <c r="AE206" s="276"/>
      <c r="AF206" s="277"/>
      <c r="AG206" s="277"/>
      <c r="AH206" s="277"/>
    </row>
    <row r="207" spans="1:34" x14ac:dyDescent="0.2">
      <c r="A207" s="277" t="s">
        <v>1802</v>
      </c>
      <c r="B207" s="274">
        <v>283077.53999999998</v>
      </c>
      <c r="C207" s="274">
        <v>15400</v>
      </c>
      <c r="D207" s="274">
        <v>50656.62</v>
      </c>
      <c r="E207" s="274"/>
      <c r="F207" s="277">
        <v>1343143.34</v>
      </c>
      <c r="G207" s="277">
        <v>231290.59</v>
      </c>
      <c r="H207" s="275">
        <v>0</v>
      </c>
      <c r="I207" s="275">
        <v>16994</v>
      </c>
      <c r="J207" s="275"/>
      <c r="K207" s="275"/>
      <c r="L207" s="277"/>
      <c r="M207" s="277"/>
      <c r="N207" s="277">
        <v>1010547.35</v>
      </c>
      <c r="O207" s="277">
        <v>889745.48</v>
      </c>
      <c r="P207" s="54">
        <v>566715.74</v>
      </c>
      <c r="Q207" s="54"/>
      <c r="R207" s="54">
        <v>442.28</v>
      </c>
      <c r="S207" s="54"/>
      <c r="T207" s="54"/>
      <c r="U207" s="54"/>
      <c r="V207" s="54"/>
      <c r="W207" s="276">
        <v>131920</v>
      </c>
      <c r="X207" s="276"/>
      <c r="Y207" s="276"/>
      <c r="Z207" s="276"/>
      <c r="AA207" s="276">
        <v>318972.21000000002</v>
      </c>
      <c r="AB207" s="276">
        <v>106880.55</v>
      </c>
      <c r="AC207" s="276"/>
      <c r="AD207" s="276"/>
      <c r="AE207" s="276"/>
      <c r="AF207" s="277"/>
      <c r="AG207" s="277"/>
      <c r="AH207" s="277"/>
    </row>
    <row r="208" spans="1:34" x14ac:dyDescent="0.2">
      <c r="A208" s="277" t="s">
        <v>1768</v>
      </c>
      <c r="B208" s="274">
        <v>720604.97</v>
      </c>
      <c r="C208" s="274">
        <v>18200</v>
      </c>
      <c r="D208" s="274">
        <v>53605.83</v>
      </c>
      <c r="E208" s="274"/>
      <c r="F208" s="277">
        <v>1918749.34</v>
      </c>
      <c r="G208" s="277">
        <v>417111.17</v>
      </c>
      <c r="H208" s="275"/>
      <c r="I208" s="275">
        <v>89661.45</v>
      </c>
      <c r="J208" s="275">
        <v>126504.38</v>
      </c>
      <c r="K208" s="275"/>
      <c r="L208" s="277"/>
      <c r="M208" s="277"/>
      <c r="N208" s="277">
        <v>31725</v>
      </c>
      <c r="O208" s="277">
        <v>574807.30000000005</v>
      </c>
      <c r="P208" s="54">
        <v>881107.78</v>
      </c>
      <c r="Q208" s="54"/>
      <c r="R208" s="54">
        <v>899.55</v>
      </c>
      <c r="S208" s="54"/>
      <c r="T208" s="54">
        <v>1426560</v>
      </c>
      <c r="U208" s="54"/>
      <c r="V208" s="54">
        <v>57700</v>
      </c>
      <c r="W208" s="276">
        <v>1608259</v>
      </c>
      <c r="X208" s="276"/>
      <c r="Y208" s="276"/>
      <c r="Z208" s="276"/>
      <c r="AA208" s="276">
        <v>467990.59</v>
      </c>
      <c r="AB208" s="276">
        <v>215252.62</v>
      </c>
      <c r="AC208" s="276"/>
      <c r="AD208" s="276"/>
      <c r="AE208" s="276"/>
      <c r="AF208" s="277"/>
      <c r="AG208" s="277"/>
      <c r="AH208" s="277"/>
    </row>
    <row r="209" spans="1:34" x14ac:dyDescent="0.2">
      <c r="A209" s="277" t="s">
        <v>1769</v>
      </c>
      <c r="B209" s="274">
        <v>283702.64</v>
      </c>
      <c r="C209" s="274">
        <v>32371</v>
      </c>
      <c r="D209" s="274">
        <v>164423.89000000001</v>
      </c>
      <c r="E209" s="274"/>
      <c r="F209" s="277">
        <v>-865261.01</v>
      </c>
      <c r="G209" s="277">
        <v>-109271.52</v>
      </c>
      <c r="H209" s="275">
        <v>20208</v>
      </c>
      <c r="I209" s="275">
        <v>101097.72</v>
      </c>
      <c r="J209" s="275">
        <v>30280</v>
      </c>
      <c r="K209" s="275"/>
      <c r="L209" s="277"/>
      <c r="M209" s="277"/>
      <c r="N209" s="277">
        <v>1930</v>
      </c>
      <c r="O209" s="277">
        <v>2085517.75</v>
      </c>
      <c r="P209" s="54">
        <v>970239.58</v>
      </c>
      <c r="Q209" s="54"/>
      <c r="R209" s="54">
        <v>204.18</v>
      </c>
      <c r="S209" s="54"/>
      <c r="T209" s="54"/>
      <c r="U209" s="54"/>
      <c r="V209" s="54">
        <v>13200</v>
      </c>
      <c r="W209" s="276">
        <v>448504</v>
      </c>
      <c r="X209" s="276"/>
      <c r="Y209" s="276"/>
      <c r="Z209" s="276"/>
      <c r="AA209" s="276">
        <v>278767.34000000003</v>
      </c>
      <c r="AB209" s="276">
        <v>175271.04000000001</v>
      </c>
      <c r="AC209" s="276"/>
      <c r="AD209" s="276"/>
      <c r="AE209" s="276"/>
      <c r="AF209" s="277"/>
      <c r="AG209" s="277"/>
      <c r="AH209" s="277"/>
    </row>
    <row r="210" spans="1:34" x14ac:dyDescent="0.2">
      <c r="A210" s="277" t="s">
        <v>1770</v>
      </c>
      <c r="B210" s="274">
        <v>1027878.63</v>
      </c>
      <c r="C210" s="274">
        <v>74400</v>
      </c>
      <c r="D210" s="274">
        <v>132890.29999999999</v>
      </c>
      <c r="E210" s="274"/>
      <c r="F210" s="277">
        <v>932593.21</v>
      </c>
      <c r="G210" s="277">
        <v>576803.97</v>
      </c>
      <c r="H210" s="275">
        <v>0</v>
      </c>
      <c r="I210" s="275">
        <v>166606.32999999999</v>
      </c>
      <c r="J210" s="275"/>
      <c r="K210" s="275"/>
      <c r="L210" s="277">
        <v>7400</v>
      </c>
      <c r="M210" s="277"/>
      <c r="N210" s="277"/>
      <c r="O210" s="277">
        <v>2982894.62</v>
      </c>
      <c r="P210" s="54">
        <v>1498818.09</v>
      </c>
      <c r="Q210" s="54"/>
      <c r="R210" s="54">
        <v>1309.21</v>
      </c>
      <c r="S210" s="54"/>
      <c r="T210" s="54">
        <v>1347187.2</v>
      </c>
      <c r="U210" s="54"/>
      <c r="V210" s="54">
        <v>15000</v>
      </c>
      <c r="W210" s="276">
        <v>1739247.2</v>
      </c>
      <c r="X210" s="276"/>
      <c r="Y210" s="276"/>
      <c r="Z210" s="276"/>
      <c r="AA210" s="276">
        <v>652581.06000000006</v>
      </c>
      <c r="AB210" s="276">
        <v>173324.42</v>
      </c>
      <c r="AC210" s="276"/>
      <c r="AD210" s="276"/>
      <c r="AE210" s="276"/>
      <c r="AF210" s="277"/>
      <c r="AG210" s="277"/>
      <c r="AH210" s="277"/>
    </row>
    <row r="211" spans="1:34" x14ac:dyDescent="0.2">
      <c r="A211" s="277" t="s">
        <v>1794</v>
      </c>
      <c r="B211" s="274">
        <v>454055.12</v>
      </c>
      <c r="C211" s="274">
        <v>56355</v>
      </c>
      <c r="D211" s="274">
        <v>9422.68</v>
      </c>
      <c r="E211" s="274"/>
      <c r="F211" s="277">
        <v>2145296.0299999998</v>
      </c>
      <c r="G211" s="277">
        <v>238358.57</v>
      </c>
      <c r="H211" s="275">
        <v>0</v>
      </c>
      <c r="I211" s="275">
        <v>130281.04</v>
      </c>
      <c r="J211" s="275">
        <v>63819.38</v>
      </c>
      <c r="K211" s="275"/>
      <c r="L211" s="277"/>
      <c r="M211" s="277"/>
      <c r="N211" s="277">
        <v>38443</v>
      </c>
      <c r="O211" s="277">
        <v>2454994.11</v>
      </c>
      <c r="P211" s="54">
        <v>710210.21</v>
      </c>
      <c r="Q211" s="54"/>
      <c r="R211" s="54">
        <v>636.76</v>
      </c>
      <c r="S211" s="54"/>
      <c r="T211" s="54">
        <v>506720</v>
      </c>
      <c r="U211" s="54"/>
      <c r="V211" s="54">
        <v>10200</v>
      </c>
      <c r="W211" s="276">
        <v>739230</v>
      </c>
      <c r="X211" s="276"/>
      <c r="Y211" s="276"/>
      <c r="Z211" s="276"/>
      <c r="AA211" s="276">
        <v>493987.04</v>
      </c>
      <c r="AB211" s="276">
        <v>193405.82</v>
      </c>
      <c r="AC211" s="276"/>
      <c r="AD211" s="276"/>
      <c r="AE211" s="276"/>
      <c r="AF211" s="277"/>
      <c r="AG211" s="277"/>
      <c r="AH211" s="277"/>
    </row>
    <row r="212" spans="1:34" x14ac:dyDescent="0.2">
      <c r="A212" s="277" t="s">
        <v>1771</v>
      </c>
      <c r="B212" s="274">
        <v>1482852.31</v>
      </c>
      <c r="C212" s="274">
        <v>91006.15</v>
      </c>
      <c r="D212" s="274">
        <v>148330.19</v>
      </c>
      <c r="E212" s="274"/>
      <c r="F212" s="277">
        <v>1565997</v>
      </c>
      <c r="G212" s="277">
        <v>409548.91</v>
      </c>
      <c r="H212" s="275">
        <v>17200</v>
      </c>
      <c r="I212" s="275">
        <v>60571.17</v>
      </c>
      <c r="J212" s="275"/>
      <c r="K212" s="275">
        <v>15</v>
      </c>
      <c r="L212" s="277"/>
      <c r="M212" s="277"/>
      <c r="N212" s="277">
        <v>3308851.32</v>
      </c>
      <c r="O212" s="277"/>
      <c r="P212" s="54">
        <v>1374951.74</v>
      </c>
      <c r="Q212" s="54"/>
      <c r="R212" s="54">
        <v>2213.48</v>
      </c>
      <c r="S212" s="54"/>
      <c r="T212" s="54">
        <v>958200</v>
      </c>
      <c r="U212" s="54"/>
      <c r="V212" s="54">
        <v>126000</v>
      </c>
      <c r="W212" s="276">
        <v>1329780</v>
      </c>
      <c r="X212" s="276"/>
      <c r="Y212" s="276">
        <v>8600</v>
      </c>
      <c r="Z212" s="276"/>
      <c r="AA212" s="276">
        <v>601213.05000000005</v>
      </c>
      <c r="AB212" s="276">
        <v>159224.4</v>
      </c>
      <c r="AC212" s="276">
        <v>38461.699999999997</v>
      </c>
      <c r="AD212" s="276"/>
      <c r="AE212" s="276"/>
      <c r="AF212" s="277"/>
      <c r="AG212" s="277"/>
      <c r="AH212" s="277"/>
    </row>
    <row r="213" spans="1:34" x14ac:dyDescent="0.2">
      <c r="A213" s="277" t="s">
        <v>1772</v>
      </c>
      <c r="B213" s="274">
        <v>811290.86</v>
      </c>
      <c r="C213" s="274">
        <v>43154</v>
      </c>
      <c r="D213" s="274">
        <v>182904.03</v>
      </c>
      <c r="E213" s="274"/>
      <c r="F213" s="277">
        <v>720249</v>
      </c>
      <c r="G213" s="277">
        <v>469136.16</v>
      </c>
      <c r="H213" s="275">
        <v>0</v>
      </c>
      <c r="I213" s="275">
        <v>58875</v>
      </c>
      <c r="J213" s="275"/>
      <c r="K213" s="275">
        <v>183.92</v>
      </c>
      <c r="L213" s="277"/>
      <c r="M213" s="277"/>
      <c r="N213" s="277">
        <v>1988245.32</v>
      </c>
      <c r="O213" s="277"/>
      <c r="P213" s="54">
        <v>521025.66</v>
      </c>
      <c r="Q213" s="54">
        <v>100600</v>
      </c>
      <c r="R213" s="54">
        <v>954.76</v>
      </c>
      <c r="S213" s="54"/>
      <c r="T213" s="54">
        <v>743580</v>
      </c>
      <c r="U213" s="54"/>
      <c r="V213" s="54">
        <v>654917.81999999995</v>
      </c>
      <c r="W213" s="276">
        <v>1029650</v>
      </c>
      <c r="X213" s="276"/>
      <c r="Y213" s="276"/>
      <c r="Z213" s="276"/>
      <c r="AA213" s="276">
        <v>461027.59</v>
      </c>
      <c r="AB213" s="276">
        <v>105431.84</v>
      </c>
      <c r="AC213" s="276">
        <v>6780</v>
      </c>
      <c r="AD213" s="276"/>
      <c r="AE213" s="276">
        <v>740</v>
      </c>
      <c r="AF213" s="277"/>
      <c r="AG213" s="277"/>
      <c r="AH213" s="277"/>
    </row>
    <row r="214" spans="1:34" x14ac:dyDescent="0.2">
      <c r="A214" s="277" t="s">
        <v>1773</v>
      </c>
      <c r="B214" s="274">
        <v>915127.73</v>
      </c>
      <c r="C214" s="274">
        <v>137872.5</v>
      </c>
      <c r="D214" s="274">
        <v>28519.43</v>
      </c>
      <c r="E214" s="274"/>
      <c r="F214" s="277">
        <v>2033697.48</v>
      </c>
      <c r="G214" s="277">
        <v>106062.34</v>
      </c>
      <c r="H214" s="275">
        <v>3800</v>
      </c>
      <c r="I214" s="275">
        <v>98014.27</v>
      </c>
      <c r="J214" s="275"/>
      <c r="K214" s="275"/>
      <c r="L214" s="277"/>
      <c r="M214" s="277"/>
      <c r="N214" s="277">
        <v>2866748.98</v>
      </c>
      <c r="O214" s="277"/>
      <c r="P214" s="54">
        <v>1003069.66</v>
      </c>
      <c r="Q214" s="54">
        <v>95000</v>
      </c>
      <c r="R214" s="54">
        <v>1262.33</v>
      </c>
      <c r="S214" s="54"/>
      <c r="T214" s="54">
        <v>629920</v>
      </c>
      <c r="U214" s="54"/>
      <c r="V214" s="54">
        <v>115000</v>
      </c>
      <c r="W214" s="276">
        <v>925831</v>
      </c>
      <c r="X214" s="276"/>
      <c r="Y214" s="276">
        <v>13230</v>
      </c>
      <c r="Z214" s="276">
        <v>550</v>
      </c>
      <c r="AA214" s="276">
        <v>488789.39</v>
      </c>
      <c r="AB214" s="276">
        <v>128067.87</v>
      </c>
      <c r="AC214" s="276">
        <v>13803.5</v>
      </c>
      <c r="AD214" s="276"/>
      <c r="AE214" s="276"/>
      <c r="AF214" s="277"/>
      <c r="AG214" s="277"/>
      <c r="AH214" s="277"/>
    </row>
    <row r="215" spans="1:34" x14ac:dyDescent="0.2">
      <c r="A215" s="277" t="s">
        <v>1774</v>
      </c>
      <c r="B215" s="274">
        <v>1699455.85</v>
      </c>
      <c r="C215" s="274">
        <v>46400.63</v>
      </c>
      <c r="D215" s="274">
        <v>147749.41</v>
      </c>
      <c r="E215" s="274"/>
      <c r="F215" s="277">
        <v>1975307.9</v>
      </c>
      <c r="G215" s="277">
        <v>1027871.61</v>
      </c>
      <c r="H215" s="275">
        <v>4000</v>
      </c>
      <c r="I215" s="275">
        <v>58401.53</v>
      </c>
      <c r="J215" s="275"/>
      <c r="K215" s="275">
        <v>0</v>
      </c>
      <c r="L215" s="277"/>
      <c r="M215" s="277"/>
      <c r="N215" s="277"/>
      <c r="O215" s="277">
        <v>5050758.04</v>
      </c>
      <c r="P215" s="54">
        <v>1944896.33</v>
      </c>
      <c r="Q215" s="54">
        <v>100000</v>
      </c>
      <c r="R215" s="54">
        <v>2638.8</v>
      </c>
      <c r="S215" s="54"/>
      <c r="T215" s="54">
        <v>1293280</v>
      </c>
      <c r="U215" s="54"/>
      <c r="V215" s="54">
        <v>232621.39</v>
      </c>
      <c r="W215" s="276">
        <v>1934480</v>
      </c>
      <c r="X215" s="276"/>
      <c r="Y215" s="276"/>
      <c r="Z215" s="276">
        <v>20854</v>
      </c>
      <c r="AA215" s="276">
        <v>1111139.1399999999</v>
      </c>
      <c r="AB215" s="276">
        <v>269778.99</v>
      </c>
      <c r="AC215" s="276">
        <v>36527.03</v>
      </c>
      <c r="AD215" s="276"/>
      <c r="AE215" s="276">
        <v>3290</v>
      </c>
      <c r="AF215" s="277"/>
      <c r="AG215" s="277"/>
      <c r="AH215" s="277"/>
    </row>
    <row r="216" spans="1:34" x14ac:dyDescent="0.2">
      <c r="A216" s="277" t="s">
        <v>1795</v>
      </c>
      <c r="B216" s="274">
        <v>752670.14</v>
      </c>
      <c r="C216" s="274">
        <v>34424.5</v>
      </c>
      <c r="D216" s="274">
        <v>94908.76</v>
      </c>
      <c r="E216" s="274"/>
      <c r="F216" s="277">
        <v>210865.67</v>
      </c>
      <c r="G216" s="277">
        <v>295867.59000000003</v>
      </c>
      <c r="H216" s="275">
        <v>4000</v>
      </c>
      <c r="I216" s="275">
        <v>27902</v>
      </c>
      <c r="J216" s="275"/>
      <c r="K216" s="275">
        <v>16.920000000000002</v>
      </c>
      <c r="L216" s="277"/>
      <c r="M216" s="277"/>
      <c r="N216" s="277">
        <v>-716538.56</v>
      </c>
      <c r="O216" s="277">
        <v>1868532.65</v>
      </c>
      <c r="P216" s="54">
        <v>855337.71</v>
      </c>
      <c r="Q216" s="54">
        <v>12500</v>
      </c>
      <c r="R216" s="54">
        <v>1029.47</v>
      </c>
      <c r="S216" s="54"/>
      <c r="T216" s="54">
        <v>660240</v>
      </c>
      <c r="U216" s="54"/>
      <c r="V216" s="54">
        <v>124800</v>
      </c>
      <c r="W216" s="276">
        <v>944410</v>
      </c>
      <c r="X216" s="276"/>
      <c r="Y216" s="276">
        <v>13879</v>
      </c>
      <c r="Z216" s="276"/>
      <c r="AA216" s="276">
        <v>337291.26</v>
      </c>
      <c r="AB216" s="276">
        <v>122625.27</v>
      </c>
      <c r="AC216" s="276">
        <v>665</v>
      </c>
      <c r="AD216" s="276"/>
      <c r="AE216" s="276"/>
      <c r="AF216" s="277"/>
      <c r="AG216" s="277"/>
      <c r="AH216" s="277"/>
    </row>
    <row r="217" spans="1:34" x14ac:dyDescent="0.2">
      <c r="A217" s="277" t="s">
        <v>1650</v>
      </c>
      <c r="B217" s="274">
        <v>155679.23000000001</v>
      </c>
      <c r="C217" s="274">
        <v>0</v>
      </c>
      <c r="D217" s="274">
        <v>43334.78</v>
      </c>
      <c r="E217" s="274"/>
      <c r="F217" s="277">
        <v>1055598.68</v>
      </c>
      <c r="G217" s="277">
        <v>727155.03</v>
      </c>
      <c r="H217" s="275">
        <v>1405</v>
      </c>
      <c r="I217" s="275">
        <v>56670</v>
      </c>
      <c r="J217" s="275"/>
      <c r="K217" s="275">
        <v>432.55</v>
      </c>
      <c r="L217" s="277">
        <v>51750</v>
      </c>
      <c r="M217" s="277"/>
      <c r="N217" s="277">
        <v>1391605.18</v>
      </c>
      <c r="O217" s="277">
        <v>3760347.17</v>
      </c>
      <c r="P217" s="54">
        <v>1061516.68</v>
      </c>
      <c r="Q217" s="54"/>
      <c r="R217" s="54">
        <v>390.69</v>
      </c>
      <c r="S217" s="54"/>
      <c r="T217" s="54">
        <v>851372.4</v>
      </c>
      <c r="U217" s="54"/>
      <c r="V217" s="54">
        <v>267600</v>
      </c>
      <c r="W217" s="276">
        <v>1311892.3999999999</v>
      </c>
      <c r="X217" s="276"/>
      <c r="Y217" s="276"/>
      <c r="Z217" s="276"/>
      <c r="AA217" s="276">
        <v>822755.28</v>
      </c>
      <c r="AB217" s="276">
        <v>269788.65999999997</v>
      </c>
      <c r="AC217" s="276"/>
      <c r="AD217" s="276"/>
      <c r="AE217" s="276"/>
      <c r="AF217" s="277"/>
      <c r="AG217" s="277"/>
      <c r="AH217" s="277"/>
    </row>
    <row r="218" spans="1:34" x14ac:dyDescent="0.2">
      <c r="A218" s="277" t="s">
        <v>1653</v>
      </c>
      <c r="B218" s="274">
        <v>163151.48000000001</v>
      </c>
      <c r="C218" s="274">
        <v>0</v>
      </c>
      <c r="D218" s="274">
        <v>73523.44</v>
      </c>
      <c r="E218" s="274"/>
      <c r="F218" s="277">
        <v>173730.99</v>
      </c>
      <c r="G218" s="277">
        <v>100727.4</v>
      </c>
      <c r="H218" s="275">
        <v>0</v>
      </c>
      <c r="I218" s="275">
        <v>14100</v>
      </c>
      <c r="J218" s="275"/>
      <c r="K218" s="275">
        <v>450.77</v>
      </c>
      <c r="L218" s="277"/>
      <c r="M218" s="277"/>
      <c r="N218" s="277"/>
      <c r="O218" s="277">
        <v>2267172.48</v>
      </c>
      <c r="P218" s="54">
        <v>876413.07</v>
      </c>
      <c r="Q218" s="54">
        <v>101690</v>
      </c>
      <c r="R218" s="54">
        <v>147.01</v>
      </c>
      <c r="S218" s="54"/>
      <c r="T218" s="54">
        <v>624153.5</v>
      </c>
      <c r="U218" s="54"/>
      <c r="V218" s="54">
        <v>65499</v>
      </c>
      <c r="W218" s="276">
        <v>980956.83</v>
      </c>
      <c r="X218" s="276"/>
      <c r="Y218" s="276">
        <v>2712</v>
      </c>
      <c r="Z218" s="276"/>
      <c r="AA218" s="276">
        <v>519502.58</v>
      </c>
      <c r="AB218" s="276">
        <v>87006.67</v>
      </c>
      <c r="AC218" s="276"/>
      <c r="AD218" s="276"/>
      <c r="AE218" s="276"/>
      <c r="AF218" s="277"/>
      <c r="AG218" s="277"/>
      <c r="AH218" s="277"/>
    </row>
    <row r="219" spans="1:34" x14ac:dyDescent="0.2">
      <c r="A219" s="277" t="s">
        <v>1654</v>
      </c>
      <c r="B219" s="274">
        <v>208818.43</v>
      </c>
      <c r="C219" s="274">
        <v>0</v>
      </c>
      <c r="D219" s="274">
        <v>76052.240000000005</v>
      </c>
      <c r="E219" s="274"/>
      <c r="F219" s="277">
        <v>331302.08</v>
      </c>
      <c r="G219" s="277">
        <v>316963.59999999998</v>
      </c>
      <c r="H219" s="275">
        <v>3560</v>
      </c>
      <c r="I219" s="275">
        <v>28940</v>
      </c>
      <c r="J219" s="275"/>
      <c r="K219" s="275">
        <v>220.48</v>
      </c>
      <c r="L219" s="277"/>
      <c r="M219" s="277"/>
      <c r="N219" s="277">
        <v>9317.76</v>
      </c>
      <c r="O219" s="277">
        <v>1870864.76</v>
      </c>
      <c r="P219" s="54">
        <v>850620.58</v>
      </c>
      <c r="Q219" s="54">
        <v>105925</v>
      </c>
      <c r="R219" s="54">
        <v>322.8</v>
      </c>
      <c r="S219" s="54"/>
      <c r="T219" s="54">
        <v>964933</v>
      </c>
      <c r="U219" s="54"/>
      <c r="V219" s="54"/>
      <c r="W219" s="276">
        <v>1160524.6000000001</v>
      </c>
      <c r="X219" s="276"/>
      <c r="Y219" s="276"/>
      <c r="Z219" s="276"/>
      <c r="AA219" s="276">
        <v>566316.32999999996</v>
      </c>
      <c r="AB219" s="276">
        <v>106920.74</v>
      </c>
      <c r="AC219" s="276"/>
      <c r="AD219" s="276"/>
      <c r="AE219" s="276"/>
      <c r="AF219" s="277"/>
      <c r="AG219" s="277"/>
      <c r="AH219" s="277"/>
    </row>
    <row r="220" spans="1:34" x14ac:dyDescent="0.2">
      <c r="A220" s="277" t="s">
        <v>1658</v>
      </c>
      <c r="B220" s="274">
        <v>468463.62</v>
      </c>
      <c r="C220" s="274">
        <v>8949.64</v>
      </c>
      <c r="D220" s="274">
        <v>77291.34</v>
      </c>
      <c r="E220" s="274"/>
      <c r="F220" s="277">
        <v>798928.84</v>
      </c>
      <c r="G220" s="277">
        <v>967919.61</v>
      </c>
      <c r="H220" s="275">
        <v>10650</v>
      </c>
      <c r="I220" s="275">
        <v>65982.759999999995</v>
      </c>
      <c r="J220" s="275"/>
      <c r="K220" s="275">
        <v>1722.95</v>
      </c>
      <c r="L220" s="277"/>
      <c r="M220" s="277"/>
      <c r="N220" s="277">
        <v>12</v>
      </c>
      <c r="O220" s="277">
        <v>4524693.96</v>
      </c>
      <c r="P220" s="54">
        <v>1925330.05</v>
      </c>
      <c r="Q220" s="54">
        <v>284210</v>
      </c>
      <c r="R220" s="54">
        <v>1606.59</v>
      </c>
      <c r="S220" s="54"/>
      <c r="T220" s="54">
        <v>1726007.2</v>
      </c>
      <c r="U220" s="54"/>
      <c r="V220" s="54"/>
      <c r="W220" s="276">
        <v>1796114.2</v>
      </c>
      <c r="X220" s="276"/>
      <c r="Y220" s="276">
        <v>10312</v>
      </c>
      <c r="Z220" s="276"/>
      <c r="AA220" s="276">
        <v>1552700.44</v>
      </c>
      <c r="AB220" s="276">
        <v>372437.9</v>
      </c>
      <c r="AC220" s="276">
        <v>227395.12</v>
      </c>
      <c r="AD220" s="276"/>
      <c r="AE220" s="276"/>
      <c r="AF220" s="277"/>
      <c r="AG220" s="277"/>
      <c r="AH220" s="277"/>
    </row>
    <row r="221" spans="1:34" x14ac:dyDescent="0.2">
      <c r="A221" s="269" t="s">
        <v>30</v>
      </c>
      <c r="B221" s="124">
        <v>37908.910000000003</v>
      </c>
      <c r="C221" s="124">
        <v>36520.71</v>
      </c>
      <c r="E221" s="124">
        <v>44120</v>
      </c>
      <c r="F221" s="269">
        <v>1</v>
      </c>
      <c r="G221" s="269">
        <v>2</v>
      </c>
      <c r="I221" s="125">
        <v>85567.33</v>
      </c>
      <c r="K221" s="125">
        <v>10004.43</v>
      </c>
      <c r="N221" s="125">
        <v>-120486.21</v>
      </c>
      <c r="O221" s="269">
        <v>180573.14</v>
      </c>
      <c r="R221" s="98">
        <v>98.18</v>
      </c>
      <c r="T221" s="98">
        <v>6447504.1200000001</v>
      </c>
      <c r="V221" s="98">
        <v>168307.61</v>
      </c>
      <c r="W221" s="126">
        <v>6506453.1200000001</v>
      </c>
      <c r="AA221" s="126">
        <v>146562.85999999999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P222"/>
  <sheetViews>
    <sheetView topLeftCell="AA1" zoomScale="50" zoomScaleNormal="50" workbookViewId="0">
      <pane ySplit="3" topLeftCell="A4" activePane="bottomLeft" state="frozen"/>
      <selection pane="bottomLeft" activeCell="AE34" sqref="AE34"/>
    </sheetView>
  </sheetViews>
  <sheetFormatPr defaultRowHeight="14.25" x14ac:dyDescent="0.2"/>
  <cols>
    <col min="1" max="1" width="6.75" style="62" bestFit="1" customWidth="1"/>
    <col min="2" max="2" width="14.625" style="62" customWidth="1"/>
    <col min="3" max="3" width="7.5" style="62" bestFit="1" customWidth="1"/>
    <col min="4" max="4" width="44.625" style="62" bestFit="1" customWidth="1"/>
    <col min="5" max="5" width="60.25" style="269" bestFit="1" customWidth="1"/>
    <col min="6" max="6" width="31.875" style="124" bestFit="1" customWidth="1"/>
    <col min="7" max="7" width="31" style="124" bestFit="1" customWidth="1"/>
    <col min="8" max="8" width="22.75" style="124" bestFit="1" customWidth="1"/>
    <col min="9" max="9" width="22.5" style="124" bestFit="1" customWidth="1"/>
    <col min="10" max="10" width="15" style="269" bestFit="1" customWidth="1"/>
    <col min="11" max="11" width="17" style="269" bestFit="1" customWidth="1"/>
    <col min="12" max="12" width="20.375" style="125" bestFit="1" customWidth="1"/>
    <col min="13" max="13" width="16.625" style="125" bestFit="1" customWidth="1"/>
    <col min="14" max="14" width="18.875" style="125" bestFit="1" customWidth="1"/>
    <col min="15" max="15" width="18.125" style="125" bestFit="1" customWidth="1"/>
    <col min="16" max="17" width="20.125" style="125" bestFit="1" customWidth="1"/>
    <col min="18" max="18" width="22.375" style="125" bestFit="1" customWidth="1"/>
    <col min="19" max="19" width="26.5" style="269" bestFit="1" customWidth="1"/>
    <col min="20" max="26" width="25.375" style="98" customWidth="1"/>
    <col min="27" max="27" width="29.75" style="126" bestFit="1" customWidth="1"/>
    <col min="28" max="28" width="14.625" style="126" bestFit="1" customWidth="1"/>
    <col min="29" max="29" width="19.125" style="126" bestFit="1" customWidth="1"/>
    <col min="30" max="30" width="25.5" style="126" bestFit="1" customWidth="1"/>
    <col min="31" max="31" width="23.875" style="126" bestFit="1" customWidth="1"/>
    <col min="32" max="32" width="41" style="126" bestFit="1" customWidth="1"/>
    <col min="33" max="33" width="29.625" style="126" bestFit="1" customWidth="1"/>
    <col min="34" max="34" width="21.5" style="126" bestFit="1" customWidth="1"/>
    <col min="35" max="35" width="33.125" style="126" bestFit="1" customWidth="1"/>
    <col min="36" max="36" width="16.5" style="83" bestFit="1" customWidth="1"/>
    <col min="37" max="37" width="15.25" style="21" bestFit="1" customWidth="1"/>
    <col min="38" max="38" width="15.25" style="84" bestFit="1" customWidth="1"/>
    <col min="39" max="39" width="15.25" style="24" bestFit="1" customWidth="1"/>
    <col min="40" max="40" width="15.25" style="25" bestFit="1" customWidth="1"/>
    <col min="41" max="41" width="15.25" style="16" bestFit="1" customWidth="1"/>
    <col min="42" max="42" width="17.875" style="82" bestFit="1" customWidth="1"/>
    <col min="43" max="16384" width="9" style="82"/>
  </cols>
  <sheetData>
    <row r="1" spans="1:41" x14ac:dyDescent="0.2">
      <c r="D1" s="62" t="s">
        <v>591</v>
      </c>
      <c r="E1" s="277" t="s">
        <v>591</v>
      </c>
      <c r="F1" s="274" t="s">
        <v>1441</v>
      </c>
      <c r="G1" s="274" t="s">
        <v>1442</v>
      </c>
      <c r="H1" s="274" t="s">
        <v>1443</v>
      </c>
      <c r="I1" s="274" t="s">
        <v>1444</v>
      </c>
      <c r="J1" s="277" t="s">
        <v>1446</v>
      </c>
      <c r="K1" s="277" t="s">
        <v>1447</v>
      </c>
      <c r="L1" s="275" t="s">
        <v>1449</v>
      </c>
      <c r="M1" s="275" t="s">
        <v>1450</v>
      </c>
      <c r="N1" s="275" t="s">
        <v>1451</v>
      </c>
      <c r="O1" s="275" t="s">
        <v>1452</v>
      </c>
      <c r="P1" s="277" t="s">
        <v>1453</v>
      </c>
      <c r="Q1" s="277" t="s">
        <v>1454</v>
      </c>
      <c r="R1" s="277" t="s">
        <v>1455</v>
      </c>
      <c r="S1" s="277" t="s">
        <v>1456</v>
      </c>
      <c r="T1" s="54" t="s">
        <v>1459</v>
      </c>
      <c r="U1" s="54" t="s">
        <v>1460</v>
      </c>
      <c r="V1" s="54" t="s">
        <v>1461</v>
      </c>
      <c r="W1" s="54" t="s">
        <v>1599</v>
      </c>
      <c r="X1" s="54" t="s">
        <v>1462</v>
      </c>
      <c r="Y1" s="54" t="s">
        <v>1600</v>
      </c>
      <c r="Z1" s="54" t="s">
        <v>1463</v>
      </c>
      <c r="AA1" s="276" t="s">
        <v>1464</v>
      </c>
      <c r="AB1" s="276" t="s">
        <v>1601</v>
      </c>
      <c r="AC1" s="276" t="s">
        <v>1465</v>
      </c>
      <c r="AD1" s="276" t="s">
        <v>1466</v>
      </c>
      <c r="AE1" s="276" t="s">
        <v>1467</v>
      </c>
      <c r="AF1" s="276" t="s">
        <v>1468</v>
      </c>
      <c r="AG1" s="276" t="s">
        <v>1470</v>
      </c>
      <c r="AH1" s="276" t="s">
        <v>1471</v>
      </c>
      <c r="AI1" s="276" t="s">
        <v>1472</v>
      </c>
      <c r="AJ1" s="83" t="s">
        <v>6</v>
      </c>
      <c r="AK1" s="21" t="s">
        <v>7</v>
      </c>
      <c r="AL1" s="84" t="s">
        <v>8</v>
      </c>
      <c r="AM1" s="22" t="s">
        <v>9</v>
      </c>
      <c r="AN1" s="23" t="s">
        <v>10</v>
      </c>
      <c r="AO1" s="71" t="s">
        <v>11</v>
      </c>
    </row>
    <row r="2" spans="1:41" x14ac:dyDescent="0.2">
      <c r="D2" s="62" t="s">
        <v>592</v>
      </c>
      <c r="E2" s="277" t="s">
        <v>592</v>
      </c>
      <c r="F2" s="274" t="s">
        <v>1473</v>
      </c>
      <c r="G2" s="274" t="s">
        <v>1474</v>
      </c>
      <c r="H2" s="274" t="s">
        <v>1475</v>
      </c>
      <c r="I2" s="274" t="s">
        <v>1476</v>
      </c>
      <c r="J2" s="277" t="s">
        <v>1478</v>
      </c>
      <c r="K2" s="277" t="s">
        <v>1479</v>
      </c>
      <c r="L2" s="275" t="s">
        <v>1481</v>
      </c>
      <c r="M2" s="275" t="s">
        <v>1482</v>
      </c>
      <c r="N2" s="275" t="s">
        <v>1483</v>
      </c>
      <c r="O2" s="275" t="s">
        <v>1484</v>
      </c>
      <c r="P2" s="277" t="s">
        <v>1485</v>
      </c>
      <c r="Q2" s="277" t="s">
        <v>1486</v>
      </c>
      <c r="R2" s="277" t="s">
        <v>1487</v>
      </c>
      <c r="S2" s="277" t="s">
        <v>1488</v>
      </c>
      <c r="T2" s="54" t="s">
        <v>1491</v>
      </c>
      <c r="U2" s="54" t="s">
        <v>1492</v>
      </c>
      <c r="V2" s="54" t="s">
        <v>1493</v>
      </c>
      <c r="W2" s="54" t="s">
        <v>1602</v>
      </c>
      <c r="X2" s="54" t="s">
        <v>1494</v>
      </c>
      <c r="Y2" s="54" t="s">
        <v>1603</v>
      </c>
      <c r="Z2" s="54" t="s">
        <v>1495</v>
      </c>
      <c r="AA2" s="276" t="s">
        <v>1496</v>
      </c>
      <c r="AB2" s="276" t="s">
        <v>1604</v>
      </c>
      <c r="AC2" s="276" t="s">
        <v>1497</v>
      </c>
      <c r="AD2" s="276" t="s">
        <v>1498</v>
      </c>
      <c r="AE2" s="276" t="s">
        <v>1499</v>
      </c>
      <c r="AF2" s="276" t="s">
        <v>1500</v>
      </c>
      <c r="AG2" s="276" t="s">
        <v>1502</v>
      </c>
      <c r="AH2" s="276" t="s">
        <v>1503</v>
      </c>
      <c r="AI2" s="276" t="s">
        <v>1504</v>
      </c>
    </row>
    <row r="3" spans="1:41" x14ac:dyDescent="0.2">
      <c r="B3" s="62" t="s">
        <v>57</v>
      </c>
      <c r="D3" s="62" t="s">
        <v>593</v>
      </c>
      <c r="E3" s="277" t="s">
        <v>593</v>
      </c>
      <c r="F3" s="274">
        <v>141898248.44</v>
      </c>
      <c r="G3" s="274">
        <v>17930521.359999999</v>
      </c>
      <c r="H3" s="274">
        <v>32405609.370000001</v>
      </c>
      <c r="I3" s="274">
        <v>95614</v>
      </c>
      <c r="J3" s="277">
        <v>201179442.19</v>
      </c>
      <c r="K3" s="277">
        <v>96157166.930000007</v>
      </c>
      <c r="L3" s="275">
        <v>3361303.47</v>
      </c>
      <c r="M3" s="275">
        <v>19028150.809999999</v>
      </c>
      <c r="N3" s="275">
        <v>4237861.84</v>
      </c>
      <c r="O3" s="275">
        <v>897183.35</v>
      </c>
      <c r="P3" s="277">
        <v>6457599.7199999997</v>
      </c>
      <c r="Q3" s="277">
        <v>-5721367.46</v>
      </c>
      <c r="R3" s="277">
        <v>-8708748.8000000007</v>
      </c>
      <c r="S3" s="277">
        <v>517306959.77999997</v>
      </c>
      <c r="T3" s="54">
        <v>248977339.65000001</v>
      </c>
      <c r="U3" s="54">
        <v>11816521.710000001</v>
      </c>
      <c r="V3" s="54">
        <v>236102</v>
      </c>
      <c r="W3" s="54">
        <v>515726.45</v>
      </c>
      <c r="X3" s="54">
        <v>228599216.78</v>
      </c>
      <c r="Y3" s="54">
        <v>2000</v>
      </c>
      <c r="Z3" s="54">
        <v>47565223.409999996</v>
      </c>
      <c r="AA3" s="276">
        <v>325836316.31</v>
      </c>
      <c r="AB3" s="276">
        <v>14950</v>
      </c>
      <c r="AC3" s="276">
        <v>588015.4</v>
      </c>
      <c r="AD3" s="276">
        <v>149008</v>
      </c>
      <c r="AE3" s="276">
        <v>142029480.34999999</v>
      </c>
      <c r="AF3" s="276">
        <v>38750313.359999999</v>
      </c>
      <c r="AG3" s="276">
        <v>1217146.3600000001</v>
      </c>
      <c r="AH3" s="276">
        <v>170436.74</v>
      </c>
      <c r="AI3" s="276">
        <v>1714899.56</v>
      </c>
      <c r="AJ3" s="83">
        <f>SUM(AJ4:AJ222)</f>
        <v>192140998.63999993</v>
      </c>
      <c r="AK3" s="21">
        <f t="shared" ref="AK3:AO3" si="0">SUM(AK4:AK222)</f>
        <v>27462429.470000025</v>
      </c>
      <c r="AL3" s="84">
        <f t="shared" si="0"/>
        <v>164678569.16999999</v>
      </c>
      <c r="AM3" s="24">
        <f t="shared" si="0"/>
        <v>537020773.75999975</v>
      </c>
      <c r="AN3" s="25">
        <f t="shared" si="0"/>
        <v>509817405.31999946</v>
      </c>
      <c r="AO3" s="16">
        <f t="shared" si="0"/>
        <v>27203368.439999998</v>
      </c>
    </row>
    <row r="4" spans="1:41" x14ac:dyDescent="0.2">
      <c r="D4" s="56" t="s">
        <v>12</v>
      </c>
      <c r="E4" s="277" t="s">
        <v>12</v>
      </c>
      <c r="F4" s="274">
        <v>44838.11</v>
      </c>
      <c r="G4" s="274"/>
      <c r="H4" s="274">
        <v>0</v>
      </c>
      <c r="I4" s="274"/>
      <c r="J4" s="277">
        <v>516316.28</v>
      </c>
      <c r="K4" s="277">
        <v>453376.86</v>
      </c>
      <c r="L4" s="275"/>
      <c r="M4" s="275"/>
      <c r="N4" s="275"/>
      <c r="O4" s="275">
        <v>32990</v>
      </c>
      <c r="P4" s="277"/>
      <c r="Q4" s="277"/>
      <c r="R4" s="277"/>
      <c r="S4" s="277">
        <v>2280907.04</v>
      </c>
      <c r="T4" s="54"/>
      <c r="U4" s="54"/>
      <c r="V4" s="54">
        <v>11028.29</v>
      </c>
      <c r="W4" s="54"/>
      <c r="X4" s="54">
        <v>1366146</v>
      </c>
      <c r="Y4" s="54"/>
      <c r="Z4" s="54">
        <v>274828.86</v>
      </c>
      <c r="AA4" s="276">
        <v>1373956</v>
      </c>
      <c r="AB4" s="276"/>
      <c r="AC4" s="276">
        <v>16828.400000000001</v>
      </c>
      <c r="AD4" s="276"/>
      <c r="AE4" s="276">
        <v>270323.77</v>
      </c>
      <c r="AF4" s="276">
        <v>125312.19</v>
      </c>
      <c r="AG4" s="276"/>
      <c r="AH4" s="276"/>
      <c r="AI4" s="276"/>
      <c r="AJ4" s="83">
        <f>SUM(F4:I4)</f>
        <v>44838.11</v>
      </c>
      <c r="AK4" s="21">
        <f>SUM(L4:O4)</f>
        <v>32990</v>
      </c>
      <c r="AL4" s="84">
        <f>AJ4-AK4</f>
        <v>11848.11</v>
      </c>
      <c r="AM4" s="24">
        <f>SUM(T4:Z4)</f>
        <v>1652003.15</v>
      </c>
      <c r="AN4" s="25">
        <f>SUM(AA4:AI4)</f>
        <v>1786420.3599999999</v>
      </c>
      <c r="AO4" s="16">
        <f>AM4-AN4</f>
        <v>-134417.20999999996</v>
      </c>
    </row>
    <row r="5" spans="1:41" x14ac:dyDescent="0.2">
      <c r="D5" s="56" t="s">
        <v>1425</v>
      </c>
      <c r="E5" s="277" t="s">
        <v>1605</v>
      </c>
      <c r="F5" s="274">
        <v>69593.899999999994</v>
      </c>
      <c r="G5" s="274">
        <v>12000</v>
      </c>
      <c r="H5" s="274">
        <v>25000</v>
      </c>
      <c r="I5" s="274">
        <v>0</v>
      </c>
      <c r="J5" s="277">
        <v>4003909.24</v>
      </c>
      <c r="K5" s="277">
        <v>6785.17</v>
      </c>
      <c r="L5" s="275">
        <v>63650</v>
      </c>
      <c r="M5" s="275">
        <v>7639.6</v>
      </c>
      <c r="N5" s="275"/>
      <c r="O5" s="275">
        <v>0</v>
      </c>
      <c r="P5" s="277"/>
      <c r="Q5" s="277"/>
      <c r="R5" s="277">
        <v>-1175873.6200000001</v>
      </c>
      <c r="S5" s="277">
        <v>4905540</v>
      </c>
      <c r="T5" s="54"/>
      <c r="U5" s="54"/>
      <c r="V5" s="54">
        <v>8.4600000000000009</v>
      </c>
      <c r="W5" s="54"/>
      <c r="X5" s="54">
        <v>754800</v>
      </c>
      <c r="Y5" s="54"/>
      <c r="Z5" s="54">
        <v>954321.54</v>
      </c>
      <c r="AA5" s="276">
        <v>834800</v>
      </c>
      <c r="AB5" s="276">
        <v>14950</v>
      </c>
      <c r="AC5" s="276"/>
      <c r="AD5" s="276"/>
      <c r="AE5" s="276">
        <v>401680.95</v>
      </c>
      <c r="AF5" s="276">
        <v>141366.72</v>
      </c>
      <c r="AG5" s="276"/>
      <c r="AH5" s="276"/>
      <c r="AI5" s="276"/>
      <c r="AJ5" s="83">
        <f t="shared" ref="AJ5:AJ68" si="1">SUM(F5:I5)</f>
        <v>106593.9</v>
      </c>
      <c r="AK5" s="21">
        <f t="shared" ref="AK5:AK68" si="2">SUM(L5:O5)</f>
        <v>71289.600000000006</v>
      </c>
      <c r="AL5" s="84">
        <f t="shared" ref="AL5:AL68" si="3">AJ5-AK5</f>
        <v>35304.299999999988</v>
      </c>
      <c r="AM5" s="24">
        <f t="shared" ref="AM5:AM68" si="4">SUM(T5:Z5)</f>
        <v>1709130</v>
      </c>
      <c r="AN5" s="25">
        <f t="shared" ref="AN5:AN68" si="5">SUM(AA5:AI5)</f>
        <v>1392797.67</v>
      </c>
      <c r="AO5" s="16">
        <f t="shared" ref="AO5:AO68" si="6">AM5-AN5</f>
        <v>316332.33000000007</v>
      </c>
    </row>
    <row r="6" spans="1:41" x14ac:dyDescent="0.2">
      <c r="D6" s="56" t="s">
        <v>13</v>
      </c>
      <c r="E6" s="277" t="s">
        <v>1425</v>
      </c>
      <c r="F6" s="274">
        <v>37908.910000000003</v>
      </c>
      <c r="G6" s="274">
        <v>36520.71</v>
      </c>
      <c r="H6" s="274"/>
      <c r="I6" s="274">
        <v>44120</v>
      </c>
      <c r="J6" s="277">
        <v>1</v>
      </c>
      <c r="K6" s="277">
        <v>2</v>
      </c>
      <c r="L6" s="275"/>
      <c r="M6" s="275">
        <v>85567.33</v>
      </c>
      <c r="N6" s="275"/>
      <c r="O6" s="275">
        <v>10004.43</v>
      </c>
      <c r="P6" s="277"/>
      <c r="Q6" s="277"/>
      <c r="R6" s="277">
        <v>-120486.21</v>
      </c>
      <c r="S6" s="277">
        <v>180573.14</v>
      </c>
      <c r="T6" s="54"/>
      <c r="U6" s="54"/>
      <c r="V6" s="54">
        <v>98.18</v>
      </c>
      <c r="W6" s="54"/>
      <c r="X6" s="54">
        <v>6447504.1200000001</v>
      </c>
      <c r="Y6" s="54"/>
      <c r="Z6" s="54">
        <v>168307.61</v>
      </c>
      <c r="AA6" s="276">
        <v>6506453.1200000001</v>
      </c>
      <c r="AB6" s="276"/>
      <c r="AC6" s="276"/>
      <c r="AD6" s="276"/>
      <c r="AE6" s="276">
        <v>146562.85999999999</v>
      </c>
      <c r="AF6" s="276"/>
      <c r="AG6" s="276"/>
      <c r="AH6" s="276"/>
      <c r="AI6" s="276"/>
      <c r="AJ6" s="83">
        <f t="shared" si="1"/>
        <v>118549.62</v>
      </c>
      <c r="AK6" s="21">
        <f t="shared" si="2"/>
        <v>95571.760000000009</v>
      </c>
      <c r="AL6" s="84">
        <f t="shared" si="3"/>
        <v>22977.859999999986</v>
      </c>
      <c r="AM6" s="24">
        <f t="shared" si="4"/>
        <v>6615909.9100000001</v>
      </c>
      <c r="AN6" s="25">
        <f t="shared" si="5"/>
        <v>6653015.9800000004</v>
      </c>
      <c r="AO6" s="16">
        <f t="shared" si="6"/>
        <v>-37106.070000000298</v>
      </c>
    </row>
    <row r="7" spans="1:41" x14ac:dyDescent="0.2">
      <c r="D7" s="56" t="s">
        <v>14</v>
      </c>
      <c r="E7" s="277" t="s">
        <v>14</v>
      </c>
      <c r="F7" s="274">
        <v>258660.43</v>
      </c>
      <c r="G7" s="274">
        <v>15000</v>
      </c>
      <c r="H7" s="274"/>
      <c r="I7" s="274"/>
      <c r="J7" s="277">
        <v>691396.72</v>
      </c>
      <c r="K7" s="277">
        <v>543487.09</v>
      </c>
      <c r="L7" s="275"/>
      <c r="M7" s="275"/>
      <c r="N7" s="275"/>
      <c r="O7" s="275">
        <v>0</v>
      </c>
      <c r="P7" s="277"/>
      <c r="Q7" s="277"/>
      <c r="R7" s="277">
        <v>-1647942.57</v>
      </c>
      <c r="S7" s="277">
        <v>3116375.39</v>
      </c>
      <c r="T7" s="54">
        <v>2925.61</v>
      </c>
      <c r="U7" s="54"/>
      <c r="V7" s="54">
        <v>160.4</v>
      </c>
      <c r="W7" s="54"/>
      <c r="X7" s="54">
        <v>973691.4</v>
      </c>
      <c r="Y7" s="54"/>
      <c r="Z7" s="54">
        <v>760883.95</v>
      </c>
      <c r="AA7" s="276">
        <v>1411961.68</v>
      </c>
      <c r="AB7" s="276"/>
      <c r="AC7" s="276"/>
      <c r="AD7" s="276"/>
      <c r="AE7" s="276">
        <v>43573.67</v>
      </c>
      <c r="AF7" s="276">
        <v>215154.59</v>
      </c>
      <c r="AG7" s="276"/>
      <c r="AH7" s="276"/>
      <c r="AI7" s="276"/>
      <c r="AJ7" s="83">
        <f t="shared" si="1"/>
        <v>273660.43</v>
      </c>
      <c r="AK7" s="21">
        <f t="shared" si="2"/>
        <v>0</v>
      </c>
      <c r="AL7" s="84">
        <f t="shared" si="3"/>
        <v>273660.43</v>
      </c>
      <c r="AM7" s="24">
        <f t="shared" si="4"/>
        <v>1737661.3599999999</v>
      </c>
      <c r="AN7" s="25">
        <f t="shared" si="5"/>
        <v>1670689.94</v>
      </c>
      <c r="AO7" s="16">
        <f t="shared" si="6"/>
        <v>66971.419999999925</v>
      </c>
    </row>
    <row r="8" spans="1:41" x14ac:dyDescent="0.2">
      <c r="D8" s="56" t="s">
        <v>15</v>
      </c>
      <c r="E8" s="277" t="s">
        <v>15</v>
      </c>
      <c r="F8" s="274">
        <v>117757.72</v>
      </c>
      <c r="G8" s="274"/>
      <c r="H8" s="274">
        <v>125254</v>
      </c>
      <c r="I8" s="274"/>
      <c r="J8" s="277">
        <v>271615.26</v>
      </c>
      <c r="K8" s="277">
        <v>406618.61</v>
      </c>
      <c r="L8" s="275"/>
      <c r="M8" s="275"/>
      <c r="N8" s="275"/>
      <c r="O8" s="275">
        <v>-1392767.65</v>
      </c>
      <c r="P8" s="277"/>
      <c r="Q8" s="277">
        <v>2351172.4700000002</v>
      </c>
      <c r="R8" s="277">
        <v>-3794489.13</v>
      </c>
      <c r="S8" s="277">
        <v>2450442</v>
      </c>
      <c r="T8" s="54"/>
      <c r="U8" s="54"/>
      <c r="V8" s="54">
        <v>324.29000000000002</v>
      </c>
      <c r="W8" s="54"/>
      <c r="X8" s="54">
        <v>708834</v>
      </c>
      <c r="Y8" s="54"/>
      <c r="Z8" s="54">
        <v>1815533.61</v>
      </c>
      <c r="AA8" s="276">
        <v>879209.75</v>
      </c>
      <c r="AB8" s="276"/>
      <c r="AC8" s="276"/>
      <c r="AD8" s="276"/>
      <c r="AE8" s="276">
        <v>210120.86</v>
      </c>
      <c r="AF8" s="276">
        <v>128473.39</v>
      </c>
      <c r="AG8" s="276"/>
      <c r="AH8" s="276"/>
      <c r="AI8" s="276"/>
      <c r="AJ8" s="83">
        <f t="shared" si="1"/>
        <v>243011.72</v>
      </c>
      <c r="AK8" s="21">
        <f t="shared" si="2"/>
        <v>-1392767.65</v>
      </c>
      <c r="AL8" s="84">
        <f t="shared" si="3"/>
        <v>1635779.3699999999</v>
      </c>
      <c r="AM8" s="24">
        <f t="shared" si="4"/>
        <v>2524691.9000000004</v>
      </c>
      <c r="AN8" s="25">
        <f t="shared" si="5"/>
        <v>1217803.9999999998</v>
      </c>
      <c r="AO8" s="16">
        <f t="shared" si="6"/>
        <v>1306887.9000000006</v>
      </c>
    </row>
    <row r="9" spans="1:41" ht="15" thickBot="1" x14ac:dyDescent="0.25">
      <c r="D9" s="56" t="s">
        <v>16</v>
      </c>
      <c r="E9" s="277" t="s">
        <v>16</v>
      </c>
      <c r="F9" s="274">
        <v>129256.72</v>
      </c>
      <c r="G9" s="274"/>
      <c r="H9" s="274">
        <v>0</v>
      </c>
      <c r="I9" s="274"/>
      <c r="J9" s="277">
        <v>717334.23</v>
      </c>
      <c r="K9" s="277">
        <v>267276.14</v>
      </c>
      <c r="L9" s="275">
        <v>0</v>
      </c>
      <c r="M9" s="275">
        <v>0</v>
      </c>
      <c r="N9" s="275"/>
      <c r="O9" s="275">
        <v>0</v>
      </c>
      <c r="P9" s="277"/>
      <c r="Q9" s="277"/>
      <c r="R9" s="277"/>
      <c r="S9" s="277">
        <v>412000</v>
      </c>
      <c r="T9" s="54"/>
      <c r="U9" s="54"/>
      <c r="V9" s="54">
        <v>34.72</v>
      </c>
      <c r="W9" s="54"/>
      <c r="X9" s="54">
        <v>2076254.5</v>
      </c>
      <c r="Y9" s="54">
        <v>2000</v>
      </c>
      <c r="Z9" s="54">
        <v>512365</v>
      </c>
      <c r="AA9" s="276">
        <v>1967554.5</v>
      </c>
      <c r="AB9" s="276"/>
      <c r="AC9" s="276"/>
      <c r="AD9" s="276"/>
      <c r="AE9" s="276">
        <v>491051</v>
      </c>
      <c r="AF9" s="276">
        <v>131350</v>
      </c>
      <c r="AG9" s="276"/>
      <c r="AH9" s="276"/>
      <c r="AI9" s="276"/>
      <c r="AJ9" s="83">
        <f t="shared" si="1"/>
        <v>129256.72</v>
      </c>
      <c r="AK9" s="21">
        <f t="shared" si="2"/>
        <v>0</v>
      </c>
      <c r="AL9" s="84">
        <f t="shared" si="3"/>
        <v>129256.72</v>
      </c>
      <c r="AM9" s="24">
        <f t="shared" si="4"/>
        <v>2590654.2199999997</v>
      </c>
      <c r="AN9" s="25">
        <f t="shared" si="5"/>
        <v>2589955.5</v>
      </c>
      <c r="AO9" s="16">
        <f t="shared" si="6"/>
        <v>698.71999999973923</v>
      </c>
    </row>
    <row r="10" spans="1:41" ht="15" thickBot="1" x14ac:dyDescent="0.25">
      <c r="A10" s="62" t="s">
        <v>302</v>
      </c>
      <c r="B10" s="62" t="s">
        <v>43</v>
      </c>
      <c r="C10" s="86">
        <v>6923</v>
      </c>
      <c r="D10" s="87" t="s">
        <v>1427</v>
      </c>
      <c r="E10" s="277" t="s">
        <v>1606</v>
      </c>
      <c r="F10" s="274">
        <v>1099039.49</v>
      </c>
      <c r="G10" s="274">
        <v>189579.95</v>
      </c>
      <c r="H10" s="274">
        <v>443841.71</v>
      </c>
      <c r="I10" s="274"/>
      <c r="J10" s="277">
        <v>106262</v>
      </c>
      <c r="K10" s="277">
        <v>918429.85</v>
      </c>
      <c r="L10" s="275">
        <v>35301</v>
      </c>
      <c r="M10" s="275">
        <v>138507.59</v>
      </c>
      <c r="N10" s="275">
        <v>57156.9</v>
      </c>
      <c r="O10" s="275"/>
      <c r="P10" s="277"/>
      <c r="Q10" s="277"/>
      <c r="R10" s="277">
        <v>224318.56</v>
      </c>
      <c r="S10" s="277">
        <v>1691218.36</v>
      </c>
      <c r="T10" s="54">
        <v>1038966.86</v>
      </c>
      <c r="U10" s="54"/>
      <c r="V10" s="54">
        <v>1724.58</v>
      </c>
      <c r="W10" s="54"/>
      <c r="X10" s="54">
        <v>1748188</v>
      </c>
      <c r="Y10" s="54"/>
      <c r="Z10" s="54">
        <v>993778</v>
      </c>
      <c r="AA10" s="276">
        <v>2014476</v>
      </c>
      <c r="AB10" s="276"/>
      <c r="AC10" s="276"/>
      <c r="AD10" s="276"/>
      <c r="AE10" s="276">
        <v>795176.87</v>
      </c>
      <c r="AF10" s="276">
        <v>149147.45000000001</v>
      </c>
      <c r="AG10" s="276"/>
      <c r="AH10" s="276"/>
      <c r="AI10" s="276"/>
      <c r="AJ10" s="83">
        <f t="shared" si="1"/>
        <v>1732461.15</v>
      </c>
      <c r="AK10" s="21">
        <f t="shared" si="2"/>
        <v>230965.49</v>
      </c>
      <c r="AL10" s="84">
        <f t="shared" si="3"/>
        <v>1501495.66</v>
      </c>
      <c r="AM10" s="24">
        <f t="shared" si="4"/>
        <v>3782657.44</v>
      </c>
      <c r="AN10" s="25">
        <f t="shared" si="5"/>
        <v>2958800.3200000003</v>
      </c>
      <c r="AO10" s="16">
        <f t="shared" si="6"/>
        <v>823857.11999999965</v>
      </c>
    </row>
    <row r="11" spans="1:41" ht="15" thickBot="1" x14ac:dyDescent="0.25">
      <c r="A11" s="62" t="s">
        <v>302</v>
      </c>
      <c r="B11" s="62" t="s">
        <v>43</v>
      </c>
      <c r="C11" s="86">
        <v>7817</v>
      </c>
      <c r="D11" s="87" t="s">
        <v>818</v>
      </c>
      <c r="E11" s="277" t="s">
        <v>1607</v>
      </c>
      <c r="F11" s="274">
        <v>533353.17000000004</v>
      </c>
      <c r="G11" s="274">
        <v>168480.35</v>
      </c>
      <c r="H11" s="274">
        <v>897800.78</v>
      </c>
      <c r="I11" s="274"/>
      <c r="J11" s="277">
        <v>308409.96999999997</v>
      </c>
      <c r="K11" s="277">
        <v>1013564.8</v>
      </c>
      <c r="L11" s="275"/>
      <c r="M11" s="275">
        <v>124708.34</v>
      </c>
      <c r="N11" s="275">
        <v>35500</v>
      </c>
      <c r="O11" s="275"/>
      <c r="P11" s="277"/>
      <c r="Q11" s="277"/>
      <c r="R11" s="277">
        <v>-18408.95</v>
      </c>
      <c r="S11" s="277">
        <v>1534772.11</v>
      </c>
      <c r="T11" s="54">
        <v>1932773.23</v>
      </c>
      <c r="U11" s="54"/>
      <c r="V11" s="54">
        <v>5638.61</v>
      </c>
      <c r="W11" s="54"/>
      <c r="X11" s="54">
        <v>1149284</v>
      </c>
      <c r="Y11" s="54"/>
      <c r="Z11" s="54">
        <v>294050</v>
      </c>
      <c r="AA11" s="276">
        <v>2030919</v>
      </c>
      <c r="AB11" s="276"/>
      <c r="AC11" s="276"/>
      <c r="AD11" s="276"/>
      <c r="AE11" s="276">
        <v>798835.4</v>
      </c>
      <c r="AF11" s="276">
        <v>100684.4</v>
      </c>
      <c r="AG11" s="276"/>
      <c r="AH11" s="276"/>
      <c r="AI11" s="276"/>
      <c r="AJ11" s="83">
        <f t="shared" si="1"/>
        <v>1599634.3</v>
      </c>
      <c r="AK11" s="21">
        <f t="shared" si="2"/>
        <v>160208.34</v>
      </c>
      <c r="AL11" s="84">
        <f t="shared" si="3"/>
        <v>1439425.96</v>
      </c>
      <c r="AM11" s="24">
        <f t="shared" si="4"/>
        <v>3381745.84</v>
      </c>
      <c r="AN11" s="25">
        <f t="shared" si="5"/>
        <v>2930438.8</v>
      </c>
      <c r="AO11" s="16">
        <f t="shared" si="6"/>
        <v>451307.04000000004</v>
      </c>
    </row>
    <row r="12" spans="1:41" ht="15" thickBot="1" x14ac:dyDescent="0.25">
      <c r="A12" s="62" t="s">
        <v>302</v>
      </c>
      <c r="B12" s="62" t="s">
        <v>43</v>
      </c>
      <c r="C12" s="86">
        <v>11016</v>
      </c>
      <c r="D12" s="87" t="s">
        <v>819</v>
      </c>
      <c r="E12" s="277" t="s">
        <v>1608</v>
      </c>
      <c r="F12" s="274">
        <v>3261039.29</v>
      </c>
      <c r="G12" s="274">
        <v>29200</v>
      </c>
      <c r="H12" s="274">
        <v>629045.15</v>
      </c>
      <c r="I12" s="274"/>
      <c r="J12" s="277">
        <v>899095.9</v>
      </c>
      <c r="K12" s="277">
        <v>789626.38</v>
      </c>
      <c r="L12" s="275">
        <v>27475</v>
      </c>
      <c r="M12" s="275">
        <v>90223.48</v>
      </c>
      <c r="N12" s="275">
        <v>22037</v>
      </c>
      <c r="O12" s="275">
        <v>164929.99</v>
      </c>
      <c r="P12" s="277"/>
      <c r="Q12" s="277"/>
      <c r="R12" s="277">
        <v>930474.91</v>
      </c>
      <c r="S12" s="277">
        <v>1567224.53</v>
      </c>
      <c r="T12" s="54">
        <v>1632979.48</v>
      </c>
      <c r="U12" s="54"/>
      <c r="V12" s="54">
        <v>6713.34</v>
      </c>
      <c r="W12" s="54"/>
      <c r="X12" s="54">
        <v>1495852</v>
      </c>
      <c r="Y12" s="54"/>
      <c r="Z12" s="54">
        <v>341378</v>
      </c>
      <c r="AA12" s="276">
        <v>2026690</v>
      </c>
      <c r="AB12" s="276"/>
      <c r="AC12" s="276"/>
      <c r="AD12" s="276"/>
      <c r="AE12" s="276">
        <v>1126472.51</v>
      </c>
      <c r="AF12" s="276">
        <v>284706.40999999997</v>
      </c>
      <c r="AG12" s="276"/>
      <c r="AH12" s="276"/>
      <c r="AI12" s="276">
        <v>74270.2</v>
      </c>
      <c r="AJ12" s="83">
        <f t="shared" si="1"/>
        <v>3919284.44</v>
      </c>
      <c r="AK12" s="21">
        <f t="shared" si="2"/>
        <v>304665.46999999997</v>
      </c>
      <c r="AL12" s="84">
        <f t="shared" si="3"/>
        <v>3614618.9699999997</v>
      </c>
      <c r="AM12" s="24">
        <f t="shared" si="4"/>
        <v>3476922.8200000003</v>
      </c>
      <c r="AN12" s="25">
        <f t="shared" si="5"/>
        <v>3512139.12</v>
      </c>
      <c r="AO12" s="16">
        <f t="shared" si="6"/>
        <v>-35216.299999999814</v>
      </c>
    </row>
    <row r="13" spans="1:41" ht="15" thickBot="1" x14ac:dyDescent="0.25">
      <c r="A13" s="62" t="s">
        <v>302</v>
      </c>
      <c r="B13" s="62" t="s">
        <v>43</v>
      </c>
      <c r="C13" s="86">
        <v>5402</v>
      </c>
      <c r="D13" s="87" t="s">
        <v>820</v>
      </c>
      <c r="E13" s="277" t="s">
        <v>1609</v>
      </c>
      <c r="F13" s="274">
        <v>1488435.94</v>
      </c>
      <c r="G13" s="274">
        <v>35483.35</v>
      </c>
      <c r="H13" s="274">
        <v>248431.25</v>
      </c>
      <c r="I13" s="274"/>
      <c r="J13" s="277">
        <v>74435.320000000007</v>
      </c>
      <c r="K13" s="277">
        <v>1068151.1100000001</v>
      </c>
      <c r="L13" s="275">
        <v>23410</v>
      </c>
      <c r="M13" s="275">
        <v>95739.28</v>
      </c>
      <c r="N13" s="275">
        <v>35000</v>
      </c>
      <c r="O13" s="275"/>
      <c r="P13" s="277"/>
      <c r="Q13" s="277"/>
      <c r="R13" s="277">
        <v>199783.61</v>
      </c>
      <c r="S13" s="277">
        <v>1097038.29</v>
      </c>
      <c r="T13" s="54">
        <v>810608.04</v>
      </c>
      <c r="U13" s="54"/>
      <c r="V13" s="54">
        <v>2719.67</v>
      </c>
      <c r="W13" s="54"/>
      <c r="X13" s="54">
        <v>1330820</v>
      </c>
      <c r="Y13" s="54"/>
      <c r="Z13" s="54">
        <v>746428</v>
      </c>
      <c r="AA13" s="276">
        <v>1868708</v>
      </c>
      <c r="AB13" s="276"/>
      <c r="AC13" s="276"/>
      <c r="AD13" s="276"/>
      <c r="AE13" s="276">
        <v>681726.82</v>
      </c>
      <c r="AF13" s="276">
        <v>200411.99</v>
      </c>
      <c r="AG13" s="276"/>
      <c r="AH13" s="276"/>
      <c r="AI13" s="276"/>
      <c r="AJ13" s="83">
        <f t="shared" si="1"/>
        <v>1772350.54</v>
      </c>
      <c r="AK13" s="21">
        <f t="shared" si="2"/>
        <v>154149.28</v>
      </c>
      <c r="AL13" s="84">
        <f t="shared" si="3"/>
        <v>1618201.26</v>
      </c>
      <c r="AM13" s="24">
        <f t="shared" si="4"/>
        <v>2890575.71</v>
      </c>
      <c r="AN13" s="25">
        <f t="shared" si="5"/>
        <v>2750846.8099999996</v>
      </c>
      <c r="AO13" s="16">
        <f t="shared" si="6"/>
        <v>139728.90000000037</v>
      </c>
    </row>
    <row r="14" spans="1:41" ht="15" thickBot="1" x14ac:dyDescent="0.25">
      <c r="A14" s="62" t="s">
        <v>302</v>
      </c>
      <c r="B14" s="62" t="s">
        <v>43</v>
      </c>
      <c r="C14" s="86">
        <v>4534</v>
      </c>
      <c r="D14" s="87" t="s">
        <v>821</v>
      </c>
      <c r="E14" s="277" t="s">
        <v>1610</v>
      </c>
      <c r="F14" s="274">
        <v>620213.18999999994</v>
      </c>
      <c r="G14" s="274">
        <v>2687.5</v>
      </c>
      <c r="H14" s="274">
        <v>287800.21000000002</v>
      </c>
      <c r="I14" s="274"/>
      <c r="J14" s="277">
        <v>2185922.62</v>
      </c>
      <c r="K14" s="277">
        <v>198661.35</v>
      </c>
      <c r="L14" s="275">
        <v>1160</v>
      </c>
      <c r="M14" s="275">
        <v>70540.31</v>
      </c>
      <c r="N14" s="275">
        <v>70446.3</v>
      </c>
      <c r="O14" s="275"/>
      <c r="P14" s="277"/>
      <c r="Q14" s="277"/>
      <c r="R14" s="277">
        <v>125833.89</v>
      </c>
      <c r="S14" s="277">
        <v>1718005.94</v>
      </c>
      <c r="T14" s="54">
        <v>841835.68</v>
      </c>
      <c r="U14" s="54"/>
      <c r="V14" s="54">
        <v>882</v>
      </c>
      <c r="W14" s="54"/>
      <c r="X14" s="54">
        <v>996836</v>
      </c>
      <c r="Y14" s="54"/>
      <c r="Z14" s="54">
        <v>252300</v>
      </c>
      <c r="AA14" s="276">
        <v>1562436</v>
      </c>
      <c r="AB14" s="276"/>
      <c r="AC14" s="276"/>
      <c r="AD14" s="276"/>
      <c r="AE14" s="276">
        <v>556363.21</v>
      </c>
      <c r="AF14" s="276">
        <v>119208.32000000001</v>
      </c>
      <c r="AG14" s="276"/>
      <c r="AH14" s="276"/>
      <c r="AI14" s="276">
        <v>1346</v>
      </c>
      <c r="AJ14" s="83">
        <f t="shared" si="1"/>
        <v>910700.89999999991</v>
      </c>
      <c r="AK14" s="21">
        <f t="shared" si="2"/>
        <v>142146.60999999999</v>
      </c>
      <c r="AL14" s="84">
        <f t="shared" si="3"/>
        <v>768554.28999999992</v>
      </c>
      <c r="AM14" s="24">
        <f t="shared" si="4"/>
        <v>2091853.6800000002</v>
      </c>
      <c r="AN14" s="25">
        <f t="shared" si="5"/>
        <v>2239353.5299999998</v>
      </c>
      <c r="AO14" s="16">
        <f t="shared" si="6"/>
        <v>-147499.84999999963</v>
      </c>
    </row>
    <row r="15" spans="1:41" ht="15" thickBot="1" x14ac:dyDescent="0.25">
      <c r="A15" s="62" t="s">
        <v>302</v>
      </c>
      <c r="B15" s="62" t="s">
        <v>43</v>
      </c>
      <c r="C15" s="86">
        <v>8215</v>
      </c>
      <c r="D15" s="87" t="s">
        <v>822</v>
      </c>
      <c r="E15" s="277" t="s">
        <v>1611</v>
      </c>
      <c r="F15" s="274">
        <v>2153194.2200000002</v>
      </c>
      <c r="G15" s="274">
        <v>70110.600000000006</v>
      </c>
      <c r="H15" s="274">
        <v>811216.06</v>
      </c>
      <c r="I15" s="274"/>
      <c r="J15" s="277">
        <v>1572970.63</v>
      </c>
      <c r="K15" s="277">
        <v>99277.21</v>
      </c>
      <c r="L15" s="275"/>
      <c r="M15" s="275">
        <v>188639.74</v>
      </c>
      <c r="N15" s="275">
        <v>53709.2</v>
      </c>
      <c r="O15" s="275"/>
      <c r="P15" s="277"/>
      <c r="Q15" s="277"/>
      <c r="R15" s="277">
        <v>27663.63</v>
      </c>
      <c r="S15" s="277">
        <v>3950541.16</v>
      </c>
      <c r="T15" s="54">
        <v>2292563.96</v>
      </c>
      <c r="U15" s="54"/>
      <c r="V15" s="54">
        <v>3078.91</v>
      </c>
      <c r="W15" s="54"/>
      <c r="X15" s="54">
        <v>964536</v>
      </c>
      <c r="Y15" s="54"/>
      <c r="Z15" s="54">
        <v>315650</v>
      </c>
      <c r="AA15" s="276">
        <v>1809159</v>
      </c>
      <c r="AB15" s="276"/>
      <c r="AC15" s="276"/>
      <c r="AD15" s="276"/>
      <c r="AE15" s="276">
        <v>1566864.68</v>
      </c>
      <c r="AF15" s="276">
        <v>946761.59</v>
      </c>
      <c r="AG15" s="276"/>
      <c r="AH15" s="276"/>
      <c r="AI15" s="276">
        <v>1840</v>
      </c>
      <c r="AJ15" s="83">
        <f t="shared" si="1"/>
        <v>3034520.8800000004</v>
      </c>
      <c r="AK15" s="21">
        <f t="shared" si="2"/>
        <v>242348.94</v>
      </c>
      <c r="AL15" s="84">
        <f t="shared" si="3"/>
        <v>2792171.9400000004</v>
      </c>
      <c r="AM15" s="24">
        <f t="shared" si="4"/>
        <v>3575828.87</v>
      </c>
      <c r="AN15" s="25">
        <f t="shared" si="5"/>
        <v>4324625.2699999996</v>
      </c>
      <c r="AO15" s="16">
        <f t="shared" si="6"/>
        <v>-748796.39999999944</v>
      </c>
    </row>
    <row r="16" spans="1:41" ht="15" thickBot="1" x14ac:dyDescent="0.25">
      <c r="A16" s="62" t="s">
        <v>302</v>
      </c>
      <c r="B16" s="62" t="s">
        <v>43</v>
      </c>
      <c r="C16" s="86">
        <v>8736</v>
      </c>
      <c r="D16" s="87" t="s">
        <v>823</v>
      </c>
      <c r="E16" s="277" t="s">
        <v>1612</v>
      </c>
      <c r="F16" s="274">
        <v>2255695.6800000002</v>
      </c>
      <c r="G16" s="274">
        <v>220854.59</v>
      </c>
      <c r="H16" s="274">
        <v>440006.79</v>
      </c>
      <c r="I16" s="274"/>
      <c r="J16" s="277">
        <v>1041457.81</v>
      </c>
      <c r="K16" s="277">
        <v>1009508.46</v>
      </c>
      <c r="L16" s="275"/>
      <c r="M16" s="275">
        <v>210010.19</v>
      </c>
      <c r="N16" s="275">
        <v>48528</v>
      </c>
      <c r="O16" s="275">
        <v>381.47</v>
      </c>
      <c r="P16" s="277">
        <v>20000</v>
      </c>
      <c r="Q16" s="277"/>
      <c r="R16" s="277">
        <v>170029.26</v>
      </c>
      <c r="S16" s="277">
        <v>2643840</v>
      </c>
      <c r="T16" s="54">
        <v>2073250.53</v>
      </c>
      <c r="U16" s="54"/>
      <c r="V16" s="54">
        <v>3320.62</v>
      </c>
      <c r="W16" s="54"/>
      <c r="X16" s="54">
        <v>1047720</v>
      </c>
      <c r="Y16" s="54"/>
      <c r="Z16" s="54">
        <v>924600</v>
      </c>
      <c r="AA16" s="276">
        <v>1852215</v>
      </c>
      <c r="AB16" s="276"/>
      <c r="AC16" s="276">
        <v>69082</v>
      </c>
      <c r="AD16" s="276"/>
      <c r="AE16" s="276">
        <v>819871.6</v>
      </c>
      <c r="AF16" s="276">
        <v>218841.5</v>
      </c>
      <c r="AG16" s="276"/>
      <c r="AH16" s="276"/>
      <c r="AI16" s="276">
        <v>86589.5</v>
      </c>
      <c r="AJ16" s="83">
        <f t="shared" si="1"/>
        <v>2916557.06</v>
      </c>
      <c r="AK16" s="21">
        <f t="shared" si="2"/>
        <v>258919.66</v>
      </c>
      <c r="AL16" s="84">
        <f t="shared" si="3"/>
        <v>2657637.4</v>
      </c>
      <c r="AM16" s="24">
        <f t="shared" si="4"/>
        <v>4048891.1500000004</v>
      </c>
      <c r="AN16" s="25">
        <f t="shared" si="5"/>
        <v>3046599.6</v>
      </c>
      <c r="AO16" s="16">
        <f t="shared" si="6"/>
        <v>1002291.5500000003</v>
      </c>
    </row>
    <row r="17" spans="1:41" ht="15" thickBot="1" x14ac:dyDescent="0.25">
      <c r="A17" s="62" t="s">
        <v>302</v>
      </c>
      <c r="B17" s="62" t="s">
        <v>43</v>
      </c>
      <c r="C17" s="86">
        <v>4649</v>
      </c>
      <c r="D17" s="87" t="s">
        <v>824</v>
      </c>
      <c r="E17" s="277" t="s">
        <v>1613</v>
      </c>
      <c r="F17" s="274">
        <v>793906.23</v>
      </c>
      <c r="G17" s="274">
        <v>35560.1</v>
      </c>
      <c r="H17" s="274">
        <v>117239.65</v>
      </c>
      <c r="I17" s="274"/>
      <c r="J17" s="277">
        <v>828132.54</v>
      </c>
      <c r="K17" s="277">
        <v>36874.28</v>
      </c>
      <c r="L17" s="275"/>
      <c r="M17" s="275">
        <v>90973.69</v>
      </c>
      <c r="N17" s="275"/>
      <c r="O17" s="275">
        <v>0</v>
      </c>
      <c r="P17" s="277"/>
      <c r="Q17" s="277"/>
      <c r="R17" s="277">
        <v>127912.22</v>
      </c>
      <c r="S17" s="277">
        <v>2287723.02</v>
      </c>
      <c r="T17" s="54">
        <v>782696.26</v>
      </c>
      <c r="U17" s="54"/>
      <c r="V17" s="54">
        <v>1693.52</v>
      </c>
      <c r="W17" s="54"/>
      <c r="X17" s="54">
        <v>1770008</v>
      </c>
      <c r="Y17" s="54"/>
      <c r="Z17" s="54">
        <v>163107</v>
      </c>
      <c r="AA17" s="276">
        <v>2171849</v>
      </c>
      <c r="AB17" s="276"/>
      <c r="AC17" s="276"/>
      <c r="AD17" s="276"/>
      <c r="AE17" s="276">
        <v>712529.57</v>
      </c>
      <c r="AF17" s="276">
        <v>102808.61</v>
      </c>
      <c r="AG17" s="276"/>
      <c r="AH17" s="276"/>
      <c r="AI17" s="276"/>
      <c r="AJ17" s="83">
        <f t="shared" si="1"/>
        <v>946705.98</v>
      </c>
      <c r="AK17" s="21">
        <f t="shared" si="2"/>
        <v>90973.69</v>
      </c>
      <c r="AL17" s="84">
        <f t="shared" si="3"/>
        <v>855732.29</v>
      </c>
      <c r="AM17" s="24">
        <f t="shared" si="4"/>
        <v>2717504.7800000003</v>
      </c>
      <c r="AN17" s="25">
        <f t="shared" si="5"/>
        <v>2987187.1799999997</v>
      </c>
      <c r="AO17" s="16">
        <f t="shared" si="6"/>
        <v>-269682.39999999944</v>
      </c>
    </row>
    <row r="18" spans="1:41" ht="15" thickBot="1" x14ac:dyDescent="0.25">
      <c r="A18" s="62" t="s">
        <v>302</v>
      </c>
      <c r="B18" s="62" t="s">
        <v>43</v>
      </c>
      <c r="C18" s="86">
        <v>8434</v>
      </c>
      <c r="D18" s="87" t="s">
        <v>825</v>
      </c>
      <c r="E18" s="277" t="s">
        <v>1614</v>
      </c>
      <c r="F18" s="274">
        <v>1714794.45</v>
      </c>
      <c r="G18" s="274">
        <v>50187.5</v>
      </c>
      <c r="H18" s="274">
        <v>358716.36</v>
      </c>
      <c r="I18" s="274"/>
      <c r="J18" s="277">
        <v>709853.41</v>
      </c>
      <c r="K18" s="277">
        <v>700165.17</v>
      </c>
      <c r="L18" s="275">
        <v>0</v>
      </c>
      <c r="M18" s="275">
        <v>168852.34</v>
      </c>
      <c r="N18" s="275">
        <v>30000</v>
      </c>
      <c r="O18" s="275"/>
      <c r="P18" s="277">
        <v>20000</v>
      </c>
      <c r="Q18" s="277"/>
      <c r="R18" s="277">
        <v>517710.38</v>
      </c>
      <c r="S18" s="277">
        <v>312292.87</v>
      </c>
      <c r="T18" s="54">
        <v>1280430.8500000001</v>
      </c>
      <c r="U18" s="54"/>
      <c r="V18" s="54">
        <v>3014.1</v>
      </c>
      <c r="W18" s="54"/>
      <c r="X18" s="54">
        <v>2337348</v>
      </c>
      <c r="Y18" s="54"/>
      <c r="Z18" s="54">
        <v>162175</v>
      </c>
      <c r="AA18" s="276">
        <v>2586898</v>
      </c>
      <c r="AB18" s="276"/>
      <c r="AC18" s="276"/>
      <c r="AD18" s="276"/>
      <c r="AE18" s="276">
        <v>866032.05</v>
      </c>
      <c r="AF18" s="276">
        <v>308079.56</v>
      </c>
      <c r="AG18" s="276"/>
      <c r="AH18" s="276"/>
      <c r="AI18" s="276">
        <v>1560</v>
      </c>
      <c r="AJ18" s="83">
        <f t="shared" si="1"/>
        <v>2123698.31</v>
      </c>
      <c r="AK18" s="21">
        <f t="shared" si="2"/>
        <v>198852.34</v>
      </c>
      <c r="AL18" s="84">
        <f t="shared" si="3"/>
        <v>1924845.97</v>
      </c>
      <c r="AM18" s="24">
        <f t="shared" si="4"/>
        <v>3782967.95</v>
      </c>
      <c r="AN18" s="25">
        <f t="shared" si="5"/>
        <v>3762569.61</v>
      </c>
      <c r="AO18" s="16">
        <f t="shared" si="6"/>
        <v>20398.340000000317</v>
      </c>
    </row>
    <row r="19" spans="1:41" ht="15" thickBot="1" x14ac:dyDescent="0.25">
      <c r="A19" s="62" t="s">
        <v>302</v>
      </c>
      <c r="B19" s="62" t="s">
        <v>43</v>
      </c>
      <c r="C19" s="86">
        <v>9149</v>
      </c>
      <c r="D19" s="87" t="s">
        <v>826</v>
      </c>
      <c r="E19" s="277" t="s">
        <v>1615</v>
      </c>
      <c r="F19" s="274">
        <v>2581772.23</v>
      </c>
      <c r="G19" s="274">
        <v>145298.01999999999</v>
      </c>
      <c r="H19" s="274">
        <v>420747.71</v>
      </c>
      <c r="I19" s="274"/>
      <c r="J19" s="277">
        <v>341851.05</v>
      </c>
      <c r="K19" s="277">
        <v>593585.80000000005</v>
      </c>
      <c r="L19" s="275"/>
      <c r="M19" s="275">
        <v>154874.23999999999</v>
      </c>
      <c r="N19" s="275">
        <v>15000</v>
      </c>
      <c r="O19" s="275">
        <v>298930.06</v>
      </c>
      <c r="P19" s="277"/>
      <c r="Q19" s="277"/>
      <c r="R19" s="277">
        <v>-211056.27</v>
      </c>
      <c r="S19" s="277">
        <v>928313.81</v>
      </c>
      <c r="T19" s="54">
        <v>1719664.61</v>
      </c>
      <c r="U19" s="54"/>
      <c r="V19" s="54">
        <v>3922.05</v>
      </c>
      <c r="W19" s="54"/>
      <c r="X19" s="54">
        <v>2132668</v>
      </c>
      <c r="Y19" s="54"/>
      <c r="Z19" s="54">
        <v>302900</v>
      </c>
      <c r="AA19" s="276">
        <v>2975988</v>
      </c>
      <c r="AB19" s="276"/>
      <c r="AC19" s="276"/>
      <c r="AD19" s="276"/>
      <c r="AE19" s="276">
        <v>782730.19</v>
      </c>
      <c r="AF19" s="276">
        <v>186028.82</v>
      </c>
      <c r="AG19" s="276"/>
      <c r="AH19" s="276"/>
      <c r="AI19" s="276">
        <v>4742.28</v>
      </c>
      <c r="AJ19" s="83">
        <f t="shared" si="1"/>
        <v>3147817.96</v>
      </c>
      <c r="AK19" s="21">
        <f t="shared" si="2"/>
        <v>468804.3</v>
      </c>
      <c r="AL19" s="84">
        <f t="shared" si="3"/>
        <v>2679013.66</v>
      </c>
      <c r="AM19" s="24">
        <f t="shared" si="4"/>
        <v>4159154.66</v>
      </c>
      <c r="AN19" s="25">
        <f t="shared" si="5"/>
        <v>3949489.2899999996</v>
      </c>
      <c r="AO19" s="16">
        <f t="shared" si="6"/>
        <v>209665.37000000058</v>
      </c>
    </row>
    <row r="20" spans="1:41" ht="15" thickBot="1" x14ac:dyDescent="0.25">
      <c r="A20" s="62" t="s">
        <v>302</v>
      </c>
      <c r="B20" s="62" t="s">
        <v>43</v>
      </c>
      <c r="C20" s="86">
        <v>6199</v>
      </c>
      <c r="D20" s="87" t="s">
        <v>827</v>
      </c>
      <c r="E20" s="277" t="s">
        <v>1616</v>
      </c>
      <c r="F20" s="274">
        <v>1904688.6</v>
      </c>
      <c r="G20" s="274">
        <v>163680</v>
      </c>
      <c r="H20" s="274">
        <v>441501.46</v>
      </c>
      <c r="I20" s="274"/>
      <c r="J20" s="277">
        <v>346969.78</v>
      </c>
      <c r="K20" s="277">
        <v>1271423</v>
      </c>
      <c r="L20" s="275">
        <v>4940</v>
      </c>
      <c r="M20" s="275">
        <v>82282.600000000006</v>
      </c>
      <c r="N20" s="275">
        <v>35000</v>
      </c>
      <c r="O20" s="275"/>
      <c r="P20" s="277">
        <v>217250</v>
      </c>
      <c r="Q20" s="277"/>
      <c r="R20" s="277">
        <v>276799.67</v>
      </c>
      <c r="S20" s="277">
        <v>955989.15</v>
      </c>
      <c r="T20" s="54">
        <v>1362220.65</v>
      </c>
      <c r="U20" s="54"/>
      <c r="V20" s="54">
        <v>143.62</v>
      </c>
      <c r="W20" s="54"/>
      <c r="X20" s="54">
        <v>2085130.2</v>
      </c>
      <c r="Y20" s="54"/>
      <c r="Z20" s="54">
        <v>836900</v>
      </c>
      <c r="AA20" s="276">
        <v>2613936.2000000002</v>
      </c>
      <c r="AB20" s="276"/>
      <c r="AC20" s="276">
        <v>4480</v>
      </c>
      <c r="AD20" s="276"/>
      <c r="AE20" s="276">
        <v>914786.65</v>
      </c>
      <c r="AF20" s="276">
        <v>357768.58</v>
      </c>
      <c r="AG20" s="276"/>
      <c r="AH20" s="276"/>
      <c r="AI20" s="276"/>
      <c r="AJ20" s="83">
        <f t="shared" si="1"/>
        <v>2509870.06</v>
      </c>
      <c r="AK20" s="21">
        <f t="shared" si="2"/>
        <v>122222.6</v>
      </c>
      <c r="AL20" s="84">
        <f t="shared" si="3"/>
        <v>2387647.46</v>
      </c>
      <c r="AM20" s="24">
        <f t="shared" si="4"/>
        <v>4284394.47</v>
      </c>
      <c r="AN20" s="25">
        <f t="shared" si="5"/>
        <v>3890971.43</v>
      </c>
      <c r="AO20" s="16">
        <f t="shared" si="6"/>
        <v>393423.03999999957</v>
      </c>
    </row>
    <row r="21" spans="1:41" ht="15" thickBot="1" x14ac:dyDescent="0.25">
      <c r="A21" s="62" t="s">
        <v>302</v>
      </c>
      <c r="B21" s="62" t="s">
        <v>43</v>
      </c>
      <c r="C21" s="86">
        <v>5135</v>
      </c>
      <c r="D21" s="87" t="s">
        <v>828</v>
      </c>
      <c r="E21" s="277" t="s">
        <v>1617</v>
      </c>
      <c r="F21" s="274">
        <v>751707.25</v>
      </c>
      <c r="G21" s="274">
        <v>20300</v>
      </c>
      <c r="H21" s="274">
        <v>390774.16</v>
      </c>
      <c r="I21" s="274"/>
      <c r="J21" s="277">
        <v>926231.99</v>
      </c>
      <c r="K21" s="277">
        <v>517983.81</v>
      </c>
      <c r="L21" s="275">
        <v>23529.9</v>
      </c>
      <c r="M21" s="275">
        <v>116721.09</v>
      </c>
      <c r="N21" s="275">
        <v>38514</v>
      </c>
      <c r="O21" s="275">
        <v>0</v>
      </c>
      <c r="P21" s="277"/>
      <c r="Q21" s="277"/>
      <c r="R21" s="277">
        <v>-70714</v>
      </c>
      <c r="S21" s="277">
        <v>1540469.93</v>
      </c>
      <c r="T21" s="54">
        <v>1871330.61</v>
      </c>
      <c r="U21" s="54">
        <v>173875</v>
      </c>
      <c r="V21" s="54">
        <v>950.86</v>
      </c>
      <c r="W21" s="54"/>
      <c r="X21" s="54">
        <v>660352</v>
      </c>
      <c r="Y21" s="54"/>
      <c r="Z21" s="54">
        <v>228190</v>
      </c>
      <c r="AA21" s="276">
        <v>1316072</v>
      </c>
      <c r="AB21" s="276"/>
      <c r="AC21" s="276"/>
      <c r="AD21" s="276"/>
      <c r="AE21" s="276">
        <v>1064019.01</v>
      </c>
      <c r="AF21" s="276">
        <v>243181.75</v>
      </c>
      <c r="AG21" s="276"/>
      <c r="AH21" s="276"/>
      <c r="AI21" s="276"/>
      <c r="AJ21" s="83">
        <f t="shared" si="1"/>
        <v>1162781.4099999999</v>
      </c>
      <c r="AK21" s="21">
        <f t="shared" si="2"/>
        <v>178764.99</v>
      </c>
      <c r="AL21" s="84">
        <f t="shared" si="3"/>
        <v>984016.41999999993</v>
      </c>
      <c r="AM21" s="24">
        <f t="shared" si="4"/>
        <v>2934698.47</v>
      </c>
      <c r="AN21" s="25">
        <f t="shared" si="5"/>
        <v>2623272.7599999998</v>
      </c>
      <c r="AO21" s="16">
        <f t="shared" si="6"/>
        <v>311425.71000000043</v>
      </c>
    </row>
    <row r="22" spans="1:41" ht="15" thickBot="1" x14ac:dyDescent="0.25">
      <c r="A22" s="62" t="s">
        <v>302</v>
      </c>
      <c r="B22" s="62" t="s">
        <v>43</v>
      </c>
      <c r="C22" s="86">
        <v>10482</v>
      </c>
      <c r="D22" s="87" t="s">
        <v>829</v>
      </c>
      <c r="E22" s="277" t="s">
        <v>1618</v>
      </c>
      <c r="F22" s="274">
        <v>2897182.79</v>
      </c>
      <c r="G22" s="274">
        <v>115411</v>
      </c>
      <c r="H22" s="274">
        <v>407621.42</v>
      </c>
      <c r="I22" s="274"/>
      <c r="J22" s="277">
        <v>440005.73</v>
      </c>
      <c r="K22" s="277">
        <v>122710.72</v>
      </c>
      <c r="L22" s="275"/>
      <c r="M22" s="275">
        <v>171850</v>
      </c>
      <c r="N22" s="275">
        <v>42760</v>
      </c>
      <c r="O22" s="275">
        <v>318.5</v>
      </c>
      <c r="P22" s="277">
        <v>13322</v>
      </c>
      <c r="Q22" s="277"/>
      <c r="R22" s="277">
        <v>394073</v>
      </c>
      <c r="S22" s="277">
        <v>2399548.4500000002</v>
      </c>
      <c r="T22" s="54">
        <v>1699818.38</v>
      </c>
      <c r="U22" s="54">
        <v>118235</v>
      </c>
      <c r="V22" s="54">
        <v>5046.79</v>
      </c>
      <c r="W22" s="54"/>
      <c r="X22" s="54">
        <v>2431400</v>
      </c>
      <c r="Y22" s="54"/>
      <c r="Z22" s="54">
        <v>448290</v>
      </c>
      <c r="AA22" s="276">
        <v>3526542.5</v>
      </c>
      <c r="AB22" s="276"/>
      <c r="AC22" s="276"/>
      <c r="AD22" s="276"/>
      <c r="AE22" s="276">
        <v>921581.88</v>
      </c>
      <c r="AF22" s="276">
        <v>43803.839999999997</v>
      </c>
      <c r="AG22" s="276"/>
      <c r="AH22" s="276"/>
      <c r="AI22" s="276"/>
      <c r="AJ22" s="83">
        <f t="shared" si="1"/>
        <v>3420215.21</v>
      </c>
      <c r="AK22" s="21">
        <f t="shared" si="2"/>
        <v>214928.5</v>
      </c>
      <c r="AL22" s="84">
        <f t="shared" si="3"/>
        <v>3205286.71</v>
      </c>
      <c r="AM22" s="24">
        <f t="shared" si="4"/>
        <v>4702790.17</v>
      </c>
      <c r="AN22" s="25">
        <f t="shared" si="5"/>
        <v>4491928.22</v>
      </c>
      <c r="AO22" s="16">
        <f t="shared" si="6"/>
        <v>210861.95000000019</v>
      </c>
    </row>
    <row r="23" spans="1:41" ht="15" thickBot="1" x14ac:dyDescent="0.25">
      <c r="A23" s="62" t="s">
        <v>302</v>
      </c>
      <c r="B23" s="62" t="s">
        <v>43</v>
      </c>
      <c r="C23" s="86">
        <v>8929</v>
      </c>
      <c r="D23" s="87" t="s">
        <v>830</v>
      </c>
      <c r="E23" s="277" t="s">
        <v>1619</v>
      </c>
      <c r="F23" s="274">
        <v>565062.65</v>
      </c>
      <c r="G23" s="274">
        <v>45194.05</v>
      </c>
      <c r="H23" s="274">
        <v>334190.90999999997</v>
      </c>
      <c r="I23" s="274"/>
      <c r="J23" s="277">
        <v>1720816.23</v>
      </c>
      <c r="K23" s="277">
        <v>605254.78</v>
      </c>
      <c r="L23" s="275">
        <v>21462</v>
      </c>
      <c r="M23" s="275">
        <v>111518.13</v>
      </c>
      <c r="N23" s="275">
        <v>52466</v>
      </c>
      <c r="O23" s="275"/>
      <c r="P23" s="277"/>
      <c r="Q23" s="277"/>
      <c r="R23" s="277">
        <v>2990.86</v>
      </c>
      <c r="S23" s="277">
        <v>3847094.62</v>
      </c>
      <c r="T23" s="54">
        <v>1332066.1100000001</v>
      </c>
      <c r="U23" s="54">
        <v>156039</v>
      </c>
      <c r="V23" s="54">
        <v>681.58</v>
      </c>
      <c r="W23" s="54"/>
      <c r="X23" s="54">
        <v>2040672</v>
      </c>
      <c r="Y23" s="54"/>
      <c r="Z23" s="54">
        <v>270586</v>
      </c>
      <c r="AA23" s="276">
        <v>2792402</v>
      </c>
      <c r="AB23" s="276"/>
      <c r="AC23" s="276"/>
      <c r="AD23" s="276"/>
      <c r="AE23" s="276">
        <v>908492.71</v>
      </c>
      <c r="AF23" s="276">
        <v>78357.149999999994</v>
      </c>
      <c r="AG23" s="276"/>
      <c r="AH23" s="276"/>
      <c r="AI23" s="276"/>
      <c r="AJ23" s="83">
        <f t="shared" si="1"/>
        <v>944447.6100000001</v>
      </c>
      <c r="AK23" s="21">
        <f t="shared" si="2"/>
        <v>185446.13</v>
      </c>
      <c r="AL23" s="84">
        <f t="shared" si="3"/>
        <v>759001.4800000001</v>
      </c>
      <c r="AM23" s="24">
        <f t="shared" si="4"/>
        <v>3800044.6900000004</v>
      </c>
      <c r="AN23" s="25">
        <f t="shared" si="5"/>
        <v>3779251.86</v>
      </c>
      <c r="AO23" s="16">
        <f t="shared" si="6"/>
        <v>20792.83000000054</v>
      </c>
    </row>
    <row r="24" spans="1:41" ht="15" thickBot="1" x14ac:dyDescent="0.25">
      <c r="A24" s="62" t="s">
        <v>302</v>
      </c>
      <c r="B24" s="62" t="s">
        <v>43</v>
      </c>
      <c r="C24" s="86">
        <v>13938</v>
      </c>
      <c r="D24" s="87" t="s">
        <v>831</v>
      </c>
      <c r="E24" s="277" t="s">
        <v>1620</v>
      </c>
      <c r="F24" s="274">
        <v>2563206.58</v>
      </c>
      <c r="G24" s="274">
        <v>115163.33</v>
      </c>
      <c r="H24" s="274">
        <v>631397.23</v>
      </c>
      <c r="I24" s="274"/>
      <c r="J24" s="277">
        <v>4</v>
      </c>
      <c r="K24" s="277">
        <v>436053.85</v>
      </c>
      <c r="L24" s="275">
        <v>4500</v>
      </c>
      <c r="M24" s="275">
        <v>234848.14</v>
      </c>
      <c r="N24" s="275">
        <v>33590</v>
      </c>
      <c r="O24" s="275"/>
      <c r="P24" s="277"/>
      <c r="Q24" s="277"/>
      <c r="R24" s="277">
        <v>87</v>
      </c>
      <c r="S24" s="277">
        <v>2781867.7</v>
      </c>
      <c r="T24" s="54">
        <v>2210570.5299999998</v>
      </c>
      <c r="U24" s="54">
        <v>18300</v>
      </c>
      <c r="V24" s="54">
        <v>4493.51</v>
      </c>
      <c r="W24" s="54"/>
      <c r="X24" s="54">
        <v>2701500</v>
      </c>
      <c r="Y24" s="54"/>
      <c r="Z24" s="54">
        <v>533128</v>
      </c>
      <c r="AA24" s="276">
        <v>3805720</v>
      </c>
      <c r="AB24" s="276"/>
      <c r="AC24" s="276"/>
      <c r="AD24" s="276"/>
      <c r="AE24" s="276">
        <v>1278738.42</v>
      </c>
      <c r="AF24" s="276">
        <v>224192.44</v>
      </c>
      <c r="AG24" s="276"/>
      <c r="AH24" s="276"/>
      <c r="AI24" s="276"/>
      <c r="AJ24" s="83">
        <f t="shared" si="1"/>
        <v>3309767.14</v>
      </c>
      <c r="AK24" s="21">
        <f t="shared" si="2"/>
        <v>272938.14</v>
      </c>
      <c r="AL24" s="84">
        <f t="shared" si="3"/>
        <v>3036829</v>
      </c>
      <c r="AM24" s="24">
        <f t="shared" si="4"/>
        <v>5467992.0399999991</v>
      </c>
      <c r="AN24" s="25">
        <f t="shared" si="5"/>
        <v>5308650.8600000003</v>
      </c>
      <c r="AO24" s="16">
        <f t="shared" si="6"/>
        <v>159341.17999999877</v>
      </c>
    </row>
    <row r="25" spans="1:41" ht="15" thickBot="1" x14ac:dyDescent="0.25">
      <c r="A25" s="62" t="s">
        <v>302</v>
      </c>
      <c r="B25" s="62" t="s">
        <v>43</v>
      </c>
      <c r="C25" s="86">
        <v>6484</v>
      </c>
      <c r="D25" s="87" t="s">
        <v>832</v>
      </c>
      <c r="E25" s="277" t="s">
        <v>1621</v>
      </c>
      <c r="F25" s="274">
        <v>1519318.82</v>
      </c>
      <c r="G25" s="274">
        <v>6064.96</v>
      </c>
      <c r="H25" s="274">
        <v>363788.97</v>
      </c>
      <c r="I25" s="274"/>
      <c r="J25" s="277">
        <v>632896.74</v>
      </c>
      <c r="K25" s="277">
        <v>357393.89</v>
      </c>
      <c r="L25" s="275">
        <v>3500</v>
      </c>
      <c r="M25" s="275">
        <v>145497.26999999999</v>
      </c>
      <c r="N25" s="275">
        <v>15000</v>
      </c>
      <c r="O25" s="275"/>
      <c r="P25" s="277">
        <v>33762</v>
      </c>
      <c r="Q25" s="277"/>
      <c r="R25" s="277">
        <v>138644.53</v>
      </c>
      <c r="S25" s="277">
        <v>1887309.56</v>
      </c>
      <c r="T25" s="54">
        <v>1291594.8799999999</v>
      </c>
      <c r="U25" s="54"/>
      <c r="V25" s="54">
        <v>1949.48</v>
      </c>
      <c r="W25" s="54"/>
      <c r="X25" s="54">
        <v>2226318</v>
      </c>
      <c r="Y25" s="54"/>
      <c r="Z25" s="54">
        <v>293264</v>
      </c>
      <c r="AA25" s="276">
        <v>2682055</v>
      </c>
      <c r="AB25" s="276"/>
      <c r="AC25" s="276"/>
      <c r="AD25" s="276"/>
      <c r="AE25" s="276">
        <v>757270.2</v>
      </c>
      <c r="AF25" s="276">
        <v>175446.87</v>
      </c>
      <c r="AG25" s="276"/>
      <c r="AH25" s="276"/>
      <c r="AI25" s="276"/>
      <c r="AJ25" s="83">
        <f t="shared" si="1"/>
        <v>1889172.75</v>
      </c>
      <c r="AK25" s="21">
        <f t="shared" si="2"/>
        <v>163997.26999999999</v>
      </c>
      <c r="AL25" s="84">
        <f t="shared" si="3"/>
        <v>1725175.48</v>
      </c>
      <c r="AM25" s="24">
        <f t="shared" si="4"/>
        <v>3813126.36</v>
      </c>
      <c r="AN25" s="25">
        <f t="shared" si="5"/>
        <v>3614772.0700000003</v>
      </c>
      <c r="AO25" s="16">
        <f t="shared" si="6"/>
        <v>198354.28999999957</v>
      </c>
    </row>
    <row r="26" spans="1:41" ht="15" thickBot="1" x14ac:dyDescent="0.25">
      <c r="A26" s="62" t="s">
        <v>302</v>
      </c>
      <c r="B26" s="62" t="s">
        <v>43</v>
      </c>
      <c r="C26" s="86">
        <v>4852</v>
      </c>
      <c r="D26" s="87" t="s">
        <v>833</v>
      </c>
      <c r="E26" s="277" t="s">
        <v>1622</v>
      </c>
      <c r="F26" s="274">
        <v>1156873.05</v>
      </c>
      <c r="G26" s="274">
        <v>32631.25</v>
      </c>
      <c r="H26" s="274">
        <v>264867.94</v>
      </c>
      <c r="I26" s="274"/>
      <c r="J26" s="277">
        <v>1287957.98</v>
      </c>
      <c r="K26" s="277">
        <v>311016.65999999997</v>
      </c>
      <c r="L26" s="275">
        <v>0</v>
      </c>
      <c r="M26" s="275">
        <v>76209.460000000006</v>
      </c>
      <c r="N26" s="275">
        <v>34.92</v>
      </c>
      <c r="O26" s="275"/>
      <c r="P26" s="277"/>
      <c r="Q26" s="277"/>
      <c r="R26" s="277">
        <v>129945.46</v>
      </c>
      <c r="S26" s="277">
        <v>2302867.0299999998</v>
      </c>
      <c r="T26" s="54">
        <v>769790.38</v>
      </c>
      <c r="U26" s="54"/>
      <c r="V26" s="54">
        <v>2327.37</v>
      </c>
      <c r="W26" s="54"/>
      <c r="X26" s="54">
        <v>1096312</v>
      </c>
      <c r="Y26" s="54"/>
      <c r="Z26" s="54">
        <v>195300</v>
      </c>
      <c r="AA26" s="276">
        <v>1412729</v>
      </c>
      <c r="AB26" s="276"/>
      <c r="AC26" s="276"/>
      <c r="AD26" s="276"/>
      <c r="AE26" s="276">
        <v>630747.89</v>
      </c>
      <c r="AF26" s="276">
        <v>147803.13</v>
      </c>
      <c r="AG26" s="276"/>
      <c r="AH26" s="276"/>
      <c r="AI26" s="276"/>
      <c r="AJ26" s="83">
        <f t="shared" si="1"/>
        <v>1454372.24</v>
      </c>
      <c r="AK26" s="21">
        <f t="shared" si="2"/>
        <v>76244.38</v>
      </c>
      <c r="AL26" s="84">
        <f t="shared" si="3"/>
        <v>1378127.8599999999</v>
      </c>
      <c r="AM26" s="24">
        <f t="shared" si="4"/>
        <v>2063729.75</v>
      </c>
      <c r="AN26" s="25">
        <f t="shared" si="5"/>
        <v>2191280.02</v>
      </c>
      <c r="AO26" s="16">
        <f t="shared" si="6"/>
        <v>-127550.27000000002</v>
      </c>
    </row>
    <row r="27" spans="1:41" ht="15" thickBot="1" x14ac:dyDescent="0.25">
      <c r="A27" s="62" t="s">
        <v>302</v>
      </c>
      <c r="B27" s="62" t="s">
        <v>43</v>
      </c>
      <c r="C27" s="86">
        <v>5055</v>
      </c>
      <c r="D27" s="87" t="s">
        <v>834</v>
      </c>
      <c r="E27" s="277" t="s">
        <v>1623</v>
      </c>
      <c r="F27" s="274">
        <v>673057.09</v>
      </c>
      <c r="G27" s="274">
        <v>355720.05</v>
      </c>
      <c r="H27" s="274">
        <v>297601.03999999998</v>
      </c>
      <c r="I27" s="274"/>
      <c r="J27" s="277">
        <v>3586003.6</v>
      </c>
      <c r="K27" s="277">
        <v>892209.96</v>
      </c>
      <c r="L27" s="275">
        <v>2000</v>
      </c>
      <c r="M27" s="275">
        <v>95330.39</v>
      </c>
      <c r="N27" s="275">
        <v>40465</v>
      </c>
      <c r="O27" s="275"/>
      <c r="P27" s="277"/>
      <c r="Q27" s="277"/>
      <c r="R27" s="277">
        <v>-7625</v>
      </c>
      <c r="S27" s="277">
        <v>1722667.58</v>
      </c>
      <c r="T27" s="54">
        <v>1249568.3799999999</v>
      </c>
      <c r="U27" s="54"/>
      <c r="V27" s="54">
        <v>1470.93</v>
      </c>
      <c r="W27" s="54"/>
      <c r="X27" s="54">
        <v>1000272</v>
      </c>
      <c r="Y27" s="54"/>
      <c r="Z27" s="54">
        <v>295200</v>
      </c>
      <c r="AA27" s="276">
        <v>1808772</v>
      </c>
      <c r="AB27" s="276"/>
      <c r="AC27" s="276"/>
      <c r="AD27" s="276"/>
      <c r="AE27" s="276">
        <v>788935.06</v>
      </c>
      <c r="AF27" s="276">
        <v>20972.400000000001</v>
      </c>
      <c r="AG27" s="276"/>
      <c r="AH27" s="276"/>
      <c r="AI27" s="276"/>
      <c r="AJ27" s="83">
        <f t="shared" si="1"/>
        <v>1326378.18</v>
      </c>
      <c r="AK27" s="21">
        <f t="shared" si="2"/>
        <v>137795.39000000001</v>
      </c>
      <c r="AL27" s="84">
        <f t="shared" si="3"/>
        <v>1188582.79</v>
      </c>
      <c r="AM27" s="24">
        <f t="shared" si="4"/>
        <v>2546511.3099999996</v>
      </c>
      <c r="AN27" s="25">
        <f t="shared" si="5"/>
        <v>2618679.46</v>
      </c>
      <c r="AO27" s="16">
        <f t="shared" si="6"/>
        <v>-72168.150000000373</v>
      </c>
    </row>
    <row r="28" spans="1:41" ht="15" thickBot="1" x14ac:dyDescent="0.25">
      <c r="A28" s="62" t="s">
        <v>302</v>
      </c>
      <c r="B28" s="62" t="s">
        <v>43</v>
      </c>
      <c r="C28" s="86">
        <v>5073</v>
      </c>
      <c r="D28" s="87" t="s">
        <v>835</v>
      </c>
      <c r="E28" s="277" t="s">
        <v>1624</v>
      </c>
      <c r="F28" s="274">
        <v>1397760.36</v>
      </c>
      <c r="G28" s="274">
        <v>88071.73</v>
      </c>
      <c r="H28" s="274">
        <v>248636.76</v>
      </c>
      <c r="I28" s="274"/>
      <c r="J28" s="277">
        <v>143756.10999999999</v>
      </c>
      <c r="K28" s="277">
        <v>731233.87</v>
      </c>
      <c r="L28" s="275"/>
      <c r="M28" s="275">
        <v>107676.95</v>
      </c>
      <c r="N28" s="275">
        <v>19587</v>
      </c>
      <c r="O28" s="275"/>
      <c r="P28" s="277"/>
      <c r="Q28" s="277"/>
      <c r="R28" s="277"/>
      <c r="S28" s="277">
        <v>2074532.05</v>
      </c>
      <c r="T28" s="54">
        <v>722605.07</v>
      </c>
      <c r="U28" s="54">
        <v>114630</v>
      </c>
      <c r="V28" s="54">
        <v>2392.0300000000002</v>
      </c>
      <c r="W28" s="54"/>
      <c r="X28" s="54">
        <v>1755432</v>
      </c>
      <c r="Y28" s="54"/>
      <c r="Z28" s="54">
        <v>566032</v>
      </c>
      <c r="AA28" s="276">
        <v>2167382</v>
      </c>
      <c r="AB28" s="276"/>
      <c r="AC28" s="276"/>
      <c r="AD28" s="276"/>
      <c r="AE28" s="276">
        <v>504496.48</v>
      </c>
      <c r="AF28" s="276">
        <v>83261.02</v>
      </c>
      <c r="AG28" s="276"/>
      <c r="AH28" s="276"/>
      <c r="AI28" s="276"/>
      <c r="AJ28" s="83">
        <f t="shared" si="1"/>
        <v>1734468.85</v>
      </c>
      <c r="AK28" s="21">
        <f t="shared" si="2"/>
        <v>127263.95</v>
      </c>
      <c r="AL28" s="84">
        <f t="shared" si="3"/>
        <v>1607204.9000000001</v>
      </c>
      <c r="AM28" s="24">
        <f t="shared" si="4"/>
        <v>3161091.1</v>
      </c>
      <c r="AN28" s="25">
        <f t="shared" si="5"/>
        <v>2755139.5</v>
      </c>
      <c r="AO28" s="16">
        <f t="shared" si="6"/>
        <v>405951.60000000009</v>
      </c>
    </row>
    <row r="29" spans="1:41" ht="15" thickBot="1" x14ac:dyDescent="0.25">
      <c r="A29" s="62" t="s">
        <v>302</v>
      </c>
      <c r="B29" s="62" t="s">
        <v>43</v>
      </c>
      <c r="C29" s="86">
        <v>4573</v>
      </c>
      <c r="D29" s="87" t="s">
        <v>1428</v>
      </c>
      <c r="E29" s="277" t="s">
        <v>1625</v>
      </c>
      <c r="F29" s="274">
        <v>611255.37</v>
      </c>
      <c r="G29" s="274">
        <v>123460.33</v>
      </c>
      <c r="H29" s="274">
        <v>201135.54</v>
      </c>
      <c r="I29" s="274"/>
      <c r="J29" s="277">
        <v>728692.95</v>
      </c>
      <c r="K29" s="277">
        <v>845886.63</v>
      </c>
      <c r="L29" s="275">
        <v>9150</v>
      </c>
      <c r="M29" s="275">
        <v>55705.2</v>
      </c>
      <c r="N29" s="275">
        <v>50000</v>
      </c>
      <c r="O29" s="275"/>
      <c r="P29" s="277"/>
      <c r="Q29" s="277"/>
      <c r="R29" s="277">
        <v>155954.07</v>
      </c>
      <c r="S29" s="277">
        <v>900591.29</v>
      </c>
      <c r="T29" s="54">
        <v>836968.55</v>
      </c>
      <c r="U29" s="54"/>
      <c r="V29" s="54">
        <v>1351.81</v>
      </c>
      <c r="W29" s="54"/>
      <c r="X29" s="54">
        <v>1363168</v>
      </c>
      <c r="Y29" s="54"/>
      <c r="Z29" s="54">
        <v>226700</v>
      </c>
      <c r="AA29" s="276">
        <v>1690886</v>
      </c>
      <c r="AB29" s="276"/>
      <c r="AC29" s="276"/>
      <c r="AD29" s="276"/>
      <c r="AE29" s="276">
        <v>818873.26</v>
      </c>
      <c r="AF29" s="276">
        <v>319638.34999999998</v>
      </c>
      <c r="AG29" s="276"/>
      <c r="AH29" s="276"/>
      <c r="AI29" s="276">
        <v>1000</v>
      </c>
      <c r="AJ29" s="83">
        <f t="shared" si="1"/>
        <v>935851.24</v>
      </c>
      <c r="AK29" s="21">
        <f t="shared" si="2"/>
        <v>114855.2</v>
      </c>
      <c r="AL29" s="84">
        <f t="shared" si="3"/>
        <v>820996.04</v>
      </c>
      <c r="AM29" s="24">
        <f t="shared" si="4"/>
        <v>2428188.3600000003</v>
      </c>
      <c r="AN29" s="25">
        <f t="shared" si="5"/>
        <v>2830397.61</v>
      </c>
      <c r="AO29" s="16">
        <f t="shared" si="6"/>
        <v>-402209.24999999953</v>
      </c>
    </row>
    <row r="30" spans="1:41" ht="15" thickBot="1" x14ac:dyDescent="0.25">
      <c r="A30" s="62" t="s">
        <v>302</v>
      </c>
      <c r="B30" s="62" t="s">
        <v>43</v>
      </c>
      <c r="C30" s="86">
        <v>7350</v>
      </c>
      <c r="D30" s="87" t="s">
        <v>837</v>
      </c>
      <c r="E30" s="277" t="s">
        <v>1626</v>
      </c>
      <c r="F30" s="274">
        <v>1781478.3</v>
      </c>
      <c r="G30" s="274">
        <v>46200</v>
      </c>
      <c r="H30" s="274">
        <v>193493.08</v>
      </c>
      <c r="I30" s="274"/>
      <c r="J30" s="277">
        <v>757535.63</v>
      </c>
      <c r="K30" s="277">
        <v>1153735.69</v>
      </c>
      <c r="L30" s="275">
        <v>72173</v>
      </c>
      <c r="M30" s="275">
        <v>123800.25</v>
      </c>
      <c r="N30" s="275">
        <v>25000</v>
      </c>
      <c r="O30" s="275">
        <v>0</v>
      </c>
      <c r="P30" s="277">
        <v>0</v>
      </c>
      <c r="Q30" s="277"/>
      <c r="R30" s="277">
        <v>80774</v>
      </c>
      <c r="S30" s="277">
        <v>2673935.1</v>
      </c>
      <c r="T30" s="54">
        <v>1518343.03</v>
      </c>
      <c r="U30" s="54">
        <v>70450</v>
      </c>
      <c r="V30" s="54">
        <v>2726.41</v>
      </c>
      <c r="W30" s="54"/>
      <c r="X30" s="54">
        <v>1449247.6</v>
      </c>
      <c r="Y30" s="54"/>
      <c r="Z30" s="54">
        <v>418600</v>
      </c>
      <c r="AA30" s="276">
        <v>2238207.6</v>
      </c>
      <c r="AB30" s="276"/>
      <c r="AC30" s="276"/>
      <c r="AD30" s="276"/>
      <c r="AE30" s="276">
        <v>727495.67</v>
      </c>
      <c r="AF30" s="276">
        <v>262555.65999999997</v>
      </c>
      <c r="AG30" s="276"/>
      <c r="AH30" s="276"/>
      <c r="AI30" s="276"/>
      <c r="AJ30" s="83">
        <f t="shared" si="1"/>
        <v>2021171.3800000001</v>
      </c>
      <c r="AK30" s="21">
        <f t="shared" si="2"/>
        <v>220973.25</v>
      </c>
      <c r="AL30" s="84">
        <f t="shared" si="3"/>
        <v>1800198.1300000001</v>
      </c>
      <c r="AM30" s="24">
        <f t="shared" si="4"/>
        <v>3459367.04</v>
      </c>
      <c r="AN30" s="25">
        <f t="shared" si="5"/>
        <v>3228258.93</v>
      </c>
      <c r="AO30" s="16">
        <f t="shared" si="6"/>
        <v>231108.10999999987</v>
      </c>
    </row>
    <row r="31" spans="1:41" ht="15" thickBot="1" x14ac:dyDescent="0.25">
      <c r="A31" s="62" t="s">
        <v>302</v>
      </c>
      <c r="B31" s="62" t="s">
        <v>43</v>
      </c>
      <c r="C31" s="86">
        <v>5666</v>
      </c>
      <c r="D31" s="87" t="s">
        <v>838</v>
      </c>
      <c r="E31" s="277" t="s">
        <v>1627</v>
      </c>
      <c r="F31" s="274">
        <v>2084189.31</v>
      </c>
      <c r="G31" s="274">
        <v>33964</v>
      </c>
      <c r="H31" s="274">
        <v>218453.2</v>
      </c>
      <c r="I31" s="274"/>
      <c r="J31" s="277">
        <v>218363</v>
      </c>
      <c r="K31" s="277">
        <v>36176.550000000003</v>
      </c>
      <c r="L31" s="275">
        <v>14600</v>
      </c>
      <c r="M31" s="275">
        <v>78687</v>
      </c>
      <c r="N31" s="275">
        <v>35000</v>
      </c>
      <c r="O31" s="275">
        <v>788.7</v>
      </c>
      <c r="P31" s="277"/>
      <c r="Q31" s="277"/>
      <c r="R31" s="277">
        <v>167003.94</v>
      </c>
      <c r="S31" s="277">
        <v>1942985.43</v>
      </c>
      <c r="T31" s="54">
        <v>1082871.02</v>
      </c>
      <c r="U31" s="54"/>
      <c r="V31" s="54">
        <v>3508.01</v>
      </c>
      <c r="W31" s="54"/>
      <c r="X31" s="54">
        <v>1094576</v>
      </c>
      <c r="Y31" s="54"/>
      <c r="Z31" s="54">
        <v>191250</v>
      </c>
      <c r="AA31" s="276">
        <v>1421181</v>
      </c>
      <c r="AB31" s="276"/>
      <c r="AC31" s="276"/>
      <c r="AD31" s="276"/>
      <c r="AE31" s="276">
        <v>706700.31</v>
      </c>
      <c r="AF31" s="276">
        <v>72114.52</v>
      </c>
      <c r="AG31" s="276"/>
      <c r="AH31" s="276"/>
      <c r="AI31" s="276"/>
      <c r="AJ31" s="83">
        <f t="shared" si="1"/>
        <v>2336606.5100000002</v>
      </c>
      <c r="AK31" s="21">
        <f t="shared" si="2"/>
        <v>129075.7</v>
      </c>
      <c r="AL31" s="84">
        <f t="shared" si="3"/>
        <v>2207530.81</v>
      </c>
      <c r="AM31" s="24">
        <f t="shared" si="4"/>
        <v>2372205.0300000003</v>
      </c>
      <c r="AN31" s="25">
        <f t="shared" si="5"/>
        <v>2199995.83</v>
      </c>
      <c r="AO31" s="16">
        <f t="shared" si="6"/>
        <v>172209.20000000019</v>
      </c>
    </row>
    <row r="32" spans="1:41" ht="15" thickBot="1" x14ac:dyDescent="0.25">
      <c r="A32" s="62" t="s">
        <v>302</v>
      </c>
      <c r="B32" s="62" t="s">
        <v>43</v>
      </c>
      <c r="C32" s="86">
        <v>5772</v>
      </c>
      <c r="D32" s="87" t="s">
        <v>839</v>
      </c>
      <c r="E32" s="277" t="s">
        <v>1628</v>
      </c>
      <c r="F32" s="274">
        <v>858524.46</v>
      </c>
      <c r="G32" s="274">
        <v>146698.62</v>
      </c>
      <c r="H32" s="274">
        <v>326041.28999999998</v>
      </c>
      <c r="I32" s="274"/>
      <c r="J32" s="277">
        <v>33670.870000000003</v>
      </c>
      <c r="K32" s="277">
        <v>109928.81</v>
      </c>
      <c r="L32" s="275"/>
      <c r="M32" s="275">
        <v>88118</v>
      </c>
      <c r="N32" s="275">
        <v>31000</v>
      </c>
      <c r="O32" s="275">
        <v>1206.7</v>
      </c>
      <c r="P32" s="277"/>
      <c r="Q32" s="277"/>
      <c r="R32" s="277">
        <v>161487.57999999999</v>
      </c>
      <c r="S32" s="277">
        <v>2306439.37</v>
      </c>
      <c r="T32" s="54">
        <v>1060927.31</v>
      </c>
      <c r="U32" s="54"/>
      <c r="V32" s="54">
        <v>1688.15</v>
      </c>
      <c r="W32" s="54"/>
      <c r="X32" s="54">
        <v>1553856</v>
      </c>
      <c r="Y32" s="54"/>
      <c r="Z32" s="54">
        <v>194600</v>
      </c>
      <c r="AA32" s="276">
        <v>2022620</v>
      </c>
      <c r="AB32" s="276"/>
      <c r="AC32" s="276"/>
      <c r="AD32" s="276"/>
      <c r="AE32" s="276">
        <v>831677.74</v>
      </c>
      <c r="AF32" s="276">
        <v>13618.43</v>
      </c>
      <c r="AG32" s="276"/>
      <c r="AH32" s="276"/>
      <c r="AI32" s="276"/>
      <c r="AJ32" s="83">
        <f t="shared" si="1"/>
        <v>1331264.3699999999</v>
      </c>
      <c r="AK32" s="21">
        <f t="shared" si="2"/>
        <v>120324.7</v>
      </c>
      <c r="AL32" s="84">
        <f t="shared" si="3"/>
        <v>1210939.67</v>
      </c>
      <c r="AM32" s="24">
        <f t="shared" si="4"/>
        <v>2811071.46</v>
      </c>
      <c r="AN32" s="25">
        <f t="shared" si="5"/>
        <v>2867916.1700000004</v>
      </c>
      <c r="AO32" s="16">
        <f t="shared" si="6"/>
        <v>-56844.710000000428</v>
      </c>
    </row>
    <row r="33" spans="1:41" ht="15" thickBot="1" x14ac:dyDescent="0.25">
      <c r="A33" s="62" t="s">
        <v>302</v>
      </c>
      <c r="B33" s="62" t="s">
        <v>43</v>
      </c>
      <c r="C33" s="86">
        <v>3690</v>
      </c>
      <c r="D33" s="87" t="s">
        <v>840</v>
      </c>
      <c r="E33" s="277" t="s">
        <v>1629</v>
      </c>
      <c r="F33" s="274">
        <v>924712.03</v>
      </c>
      <c r="G33" s="274">
        <v>1031.67</v>
      </c>
      <c r="H33" s="274">
        <v>177145.08</v>
      </c>
      <c r="I33" s="274"/>
      <c r="J33" s="277">
        <v>427957.71</v>
      </c>
      <c r="K33" s="277">
        <v>259256.68</v>
      </c>
      <c r="L33" s="275">
        <v>33951.620000000003</v>
      </c>
      <c r="M33" s="275">
        <v>41000.410000000003</v>
      </c>
      <c r="N33" s="275">
        <v>71747.679999999993</v>
      </c>
      <c r="O33" s="275">
        <v>0</v>
      </c>
      <c r="P33" s="277">
        <v>12430</v>
      </c>
      <c r="Q33" s="277"/>
      <c r="R33" s="277">
        <v>-13286.26</v>
      </c>
      <c r="S33" s="277">
        <v>1600056.47</v>
      </c>
      <c r="T33" s="54">
        <v>856411.54</v>
      </c>
      <c r="U33" s="54"/>
      <c r="V33" s="54">
        <v>1403.64</v>
      </c>
      <c r="W33" s="54"/>
      <c r="X33" s="54">
        <v>1125052</v>
      </c>
      <c r="Y33" s="54"/>
      <c r="Z33" s="54">
        <v>158100</v>
      </c>
      <c r="AA33" s="276">
        <v>1427092</v>
      </c>
      <c r="AB33" s="276"/>
      <c r="AC33" s="276"/>
      <c r="AD33" s="276"/>
      <c r="AE33" s="276">
        <v>579512.96</v>
      </c>
      <c r="AF33" s="276">
        <v>143580.98000000001</v>
      </c>
      <c r="AG33" s="276"/>
      <c r="AH33" s="276"/>
      <c r="AI33" s="276"/>
      <c r="AJ33" s="83">
        <f t="shared" si="1"/>
        <v>1102888.78</v>
      </c>
      <c r="AK33" s="21">
        <f t="shared" si="2"/>
        <v>146699.71</v>
      </c>
      <c r="AL33" s="84">
        <f t="shared" si="3"/>
        <v>956189.07000000007</v>
      </c>
      <c r="AM33" s="24">
        <f t="shared" si="4"/>
        <v>2140967.1800000002</v>
      </c>
      <c r="AN33" s="25">
        <f t="shared" si="5"/>
        <v>2150185.94</v>
      </c>
      <c r="AO33" s="16">
        <f t="shared" si="6"/>
        <v>-9218.7599999997765</v>
      </c>
    </row>
    <row r="34" spans="1:41" ht="15" thickBot="1" x14ac:dyDescent="0.25">
      <c r="A34" s="62" t="s">
        <v>302</v>
      </c>
      <c r="B34" s="62" t="s">
        <v>43</v>
      </c>
      <c r="C34" s="86">
        <v>6191</v>
      </c>
      <c r="D34" s="87" t="s">
        <v>841</v>
      </c>
      <c r="E34" s="277" t="s">
        <v>1775</v>
      </c>
      <c r="F34" s="274">
        <v>886131.22</v>
      </c>
      <c r="G34" s="274">
        <v>221640.29</v>
      </c>
      <c r="H34" s="274">
        <v>334463.49</v>
      </c>
      <c r="I34" s="274"/>
      <c r="J34" s="277">
        <v>632295.19999999995</v>
      </c>
      <c r="K34" s="277">
        <v>1016672.04</v>
      </c>
      <c r="L34" s="275">
        <v>30588</v>
      </c>
      <c r="M34" s="275">
        <v>79681.38</v>
      </c>
      <c r="N34" s="275">
        <v>15094</v>
      </c>
      <c r="O34" s="275"/>
      <c r="P34" s="277"/>
      <c r="Q34" s="277"/>
      <c r="R34" s="277">
        <v>669614.96</v>
      </c>
      <c r="S34" s="277">
        <v>2970314.75</v>
      </c>
      <c r="T34" s="54">
        <v>1177272.79</v>
      </c>
      <c r="U34" s="54"/>
      <c r="V34" s="54">
        <v>1592.9</v>
      </c>
      <c r="W34" s="54"/>
      <c r="X34" s="54">
        <v>970060</v>
      </c>
      <c r="Y34" s="54"/>
      <c r="Z34" s="54">
        <v>639850</v>
      </c>
      <c r="AA34" s="276">
        <v>1538286</v>
      </c>
      <c r="AB34" s="276"/>
      <c r="AC34" s="276"/>
      <c r="AD34" s="276"/>
      <c r="AE34" s="276">
        <v>874633.23</v>
      </c>
      <c r="AF34" s="276">
        <v>85519.64</v>
      </c>
      <c r="AG34" s="276"/>
      <c r="AH34" s="276"/>
      <c r="AI34" s="276"/>
      <c r="AJ34" s="83">
        <f t="shared" si="1"/>
        <v>1442235</v>
      </c>
      <c r="AK34" s="21">
        <f t="shared" si="2"/>
        <v>125363.38</v>
      </c>
      <c r="AL34" s="84">
        <f t="shared" si="3"/>
        <v>1316871.6200000001</v>
      </c>
      <c r="AM34" s="24">
        <f t="shared" si="4"/>
        <v>2788775.69</v>
      </c>
      <c r="AN34" s="25">
        <f t="shared" si="5"/>
        <v>2498438.87</v>
      </c>
      <c r="AO34" s="16">
        <f t="shared" si="6"/>
        <v>290336.81999999983</v>
      </c>
    </row>
    <row r="35" spans="1:41" ht="15" thickBot="1" x14ac:dyDescent="0.25">
      <c r="A35" s="62" t="s">
        <v>302</v>
      </c>
      <c r="B35" s="62" t="s">
        <v>43</v>
      </c>
      <c r="C35" s="86">
        <v>8132</v>
      </c>
      <c r="D35" s="87" t="s">
        <v>842</v>
      </c>
      <c r="E35" s="277" t="s">
        <v>1776</v>
      </c>
      <c r="F35" s="274">
        <v>1742240.25</v>
      </c>
      <c r="G35" s="274">
        <v>224953.5</v>
      </c>
      <c r="H35" s="274">
        <v>287673.46999999997</v>
      </c>
      <c r="I35" s="274"/>
      <c r="J35" s="277">
        <v>828555.9</v>
      </c>
      <c r="K35" s="277">
        <v>1044994.17</v>
      </c>
      <c r="L35" s="275">
        <v>0</v>
      </c>
      <c r="M35" s="275">
        <v>100337.1</v>
      </c>
      <c r="N35" s="275">
        <v>5000</v>
      </c>
      <c r="O35" s="275"/>
      <c r="P35" s="277"/>
      <c r="Q35" s="277"/>
      <c r="R35" s="277">
        <v>471227.43</v>
      </c>
      <c r="S35" s="277">
        <v>3203233.17</v>
      </c>
      <c r="T35" s="54">
        <v>1467685.91</v>
      </c>
      <c r="U35" s="54">
        <v>307430</v>
      </c>
      <c r="V35" s="54">
        <v>2647.99</v>
      </c>
      <c r="W35" s="54"/>
      <c r="X35" s="54">
        <v>655611</v>
      </c>
      <c r="Y35" s="54"/>
      <c r="Z35" s="54">
        <v>819446</v>
      </c>
      <c r="AA35" s="276">
        <v>1208542</v>
      </c>
      <c r="AB35" s="276"/>
      <c r="AC35" s="276"/>
      <c r="AD35" s="276"/>
      <c r="AE35" s="276">
        <v>849859.69</v>
      </c>
      <c r="AF35" s="276">
        <v>102496.88</v>
      </c>
      <c r="AG35" s="276"/>
      <c r="AH35" s="276"/>
      <c r="AI35" s="276"/>
      <c r="AJ35" s="83">
        <f t="shared" si="1"/>
        <v>2254867.2199999997</v>
      </c>
      <c r="AK35" s="21">
        <f t="shared" si="2"/>
        <v>105337.1</v>
      </c>
      <c r="AL35" s="84">
        <f t="shared" si="3"/>
        <v>2149530.1199999996</v>
      </c>
      <c r="AM35" s="24">
        <f t="shared" si="4"/>
        <v>3252820.9</v>
      </c>
      <c r="AN35" s="25">
        <f t="shared" si="5"/>
        <v>2160898.5699999998</v>
      </c>
      <c r="AO35" s="16">
        <f t="shared" si="6"/>
        <v>1091922.33</v>
      </c>
    </row>
    <row r="36" spans="1:41" ht="15" thickBot="1" x14ac:dyDescent="0.25">
      <c r="A36" s="62" t="s">
        <v>302</v>
      </c>
      <c r="B36" s="62" t="s">
        <v>43</v>
      </c>
      <c r="C36" s="86">
        <v>2634</v>
      </c>
      <c r="D36" s="87" t="s">
        <v>843</v>
      </c>
      <c r="E36" s="277" t="s">
        <v>1777</v>
      </c>
      <c r="F36" s="274">
        <v>775378.91</v>
      </c>
      <c r="G36" s="274">
        <v>49470.61</v>
      </c>
      <c r="H36" s="274">
        <v>100349.88</v>
      </c>
      <c r="I36" s="274"/>
      <c r="J36" s="277">
        <v>72714.429999999993</v>
      </c>
      <c r="K36" s="277">
        <v>235521.77</v>
      </c>
      <c r="L36" s="275"/>
      <c r="M36" s="275">
        <v>73384.210000000006</v>
      </c>
      <c r="N36" s="275">
        <v>12226</v>
      </c>
      <c r="O36" s="275"/>
      <c r="P36" s="277"/>
      <c r="Q36" s="277"/>
      <c r="R36" s="277">
        <v>38620.120000000003</v>
      </c>
      <c r="S36" s="277">
        <v>2001291.5</v>
      </c>
      <c r="T36" s="54">
        <v>634856.18999999994</v>
      </c>
      <c r="U36" s="54"/>
      <c r="V36" s="54">
        <v>32.479999999999997</v>
      </c>
      <c r="W36" s="54"/>
      <c r="X36" s="54">
        <v>746536</v>
      </c>
      <c r="Y36" s="54"/>
      <c r="Z36" s="54">
        <v>230200</v>
      </c>
      <c r="AA36" s="276">
        <v>1095318</v>
      </c>
      <c r="AB36" s="276"/>
      <c r="AC36" s="276"/>
      <c r="AD36" s="276"/>
      <c r="AE36" s="276">
        <v>409594.13</v>
      </c>
      <c r="AF36" s="276">
        <v>98435.76</v>
      </c>
      <c r="AG36" s="276"/>
      <c r="AH36" s="276"/>
      <c r="AI36" s="276"/>
      <c r="AJ36" s="83">
        <f t="shared" si="1"/>
        <v>925199.4</v>
      </c>
      <c r="AK36" s="21">
        <f t="shared" si="2"/>
        <v>85610.21</v>
      </c>
      <c r="AL36" s="84">
        <f t="shared" si="3"/>
        <v>839589.19000000006</v>
      </c>
      <c r="AM36" s="24">
        <f t="shared" si="4"/>
        <v>1611624.67</v>
      </c>
      <c r="AN36" s="25">
        <f t="shared" si="5"/>
        <v>1603347.89</v>
      </c>
      <c r="AO36" s="16">
        <f t="shared" si="6"/>
        <v>8276.7800000000279</v>
      </c>
    </row>
    <row r="37" spans="1:41" ht="15" thickBot="1" x14ac:dyDescent="0.25">
      <c r="A37" s="62" t="s">
        <v>302</v>
      </c>
      <c r="B37" s="62" t="s">
        <v>43</v>
      </c>
      <c r="C37" s="86">
        <v>5394</v>
      </c>
      <c r="D37" s="87" t="s">
        <v>844</v>
      </c>
      <c r="E37" s="277" t="s">
        <v>1803</v>
      </c>
      <c r="F37" s="274">
        <v>847042.7</v>
      </c>
      <c r="G37" s="274">
        <v>113234.61</v>
      </c>
      <c r="H37" s="274">
        <v>245080.88</v>
      </c>
      <c r="I37" s="274"/>
      <c r="J37" s="277">
        <v>1701476.36</v>
      </c>
      <c r="K37" s="277">
        <v>980619.11</v>
      </c>
      <c r="L37" s="275">
        <v>6000</v>
      </c>
      <c r="M37" s="275">
        <v>64155.55</v>
      </c>
      <c r="N37" s="275">
        <v>1982.64</v>
      </c>
      <c r="O37" s="275"/>
      <c r="P37" s="277"/>
      <c r="Q37" s="277"/>
      <c r="R37" s="277">
        <v>478666.07</v>
      </c>
      <c r="S37" s="277">
        <v>3800882.66</v>
      </c>
      <c r="T37" s="54">
        <v>984667.6</v>
      </c>
      <c r="U37" s="54"/>
      <c r="V37" s="54">
        <v>0.61</v>
      </c>
      <c r="W37" s="54"/>
      <c r="X37" s="54">
        <v>111090</v>
      </c>
      <c r="Y37" s="54"/>
      <c r="Z37" s="54">
        <v>235830</v>
      </c>
      <c r="AA37" s="276">
        <v>561894</v>
      </c>
      <c r="AB37" s="276"/>
      <c r="AC37" s="276"/>
      <c r="AD37" s="276"/>
      <c r="AE37" s="276">
        <v>817475</v>
      </c>
      <c r="AF37" s="276">
        <v>1081204.82</v>
      </c>
      <c r="AG37" s="276"/>
      <c r="AH37" s="276"/>
      <c r="AI37" s="276"/>
      <c r="AJ37" s="83">
        <f t="shared" si="1"/>
        <v>1205358.19</v>
      </c>
      <c r="AK37" s="21">
        <f t="shared" si="2"/>
        <v>72138.19</v>
      </c>
      <c r="AL37" s="84">
        <f t="shared" si="3"/>
        <v>1133220</v>
      </c>
      <c r="AM37" s="24">
        <f t="shared" si="4"/>
        <v>1331588.21</v>
      </c>
      <c r="AN37" s="25">
        <f t="shared" si="5"/>
        <v>2460573.8200000003</v>
      </c>
      <c r="AO37" s="16">
        <f t="shared" si="6"/>
        <v>-1128985.6100000003</v>
      </c>
    </row>
    <row r="38" spans="1:41" ht="15" thickBot="1" x14ac:dyDescent="0.25">
      <c r="A38" s="62" t="s">
        <v>306</v>
      </c>
      <c r="B38" s="62" t="s">
        <v>44</v>
      </c>
      <c r="C38" s="86">
        <v>3425</v>
      </c>
      <c r="D38" s="87" t="s">
        <v>845</v>
      </c>
      <c r="E38" s="277" t="s">
        <v>1630</v>
      </c>
      <c r="F38" s="274">
        <v>944746</v>
      </c>
      <c r="G38" s="274">
        <v>49728.5</v>
      </c>
      <c r="H38" s="274">
        <v>111780.82</v>
      </c>
      <c r="I38" s="274"/>
      <c r="J38" s="277">
        <v>493800.2</v>
      </c>
      <c r="K38" s="277">
        <v>283461.78999999998</v>
      </c>
      <c r="L38" s="275">
        <v>1300</v>
      </c>
      <c r="M38" s="275">
        <v>28875</v>
      </c>
      <c r="N38" s="275">
        <v>0</v>
      </c>
      <c r="O38" s="275">
        <v>67.290000000000006</v>
      </c>
      <c r="P38" s="277">
        <v>277000</v>
      </c>
      <c r="Q38" s="277"/>
      <c r="R38" s="277">
        <v>-121579.41</v>
      </c>
      <c r="S38" s="277">
        <v>2024806.3999999999</v>
      </c>
      <c r="T38" s="54">
        <v>1144076.1000000001</v>
      </c>
      <c r="U38" s="54">
        <v>5000</v>
      </c>
      <c r="V38" s="54">
        <v>1409.93</v>
      </c>
      <c r="W38" s="54"/>
      <c r="X38" s="54">
        <v>834820</v>
      </c>
      <c r="Y38" s="54"/>
      <c r="Z38" s="54">
        <v>263187.57</v>
      </c>
      <c r="AA38" s="276">
        <v>1249410</v>
      </c>
      <c r="AB38" s="276"/>
      <c r="AC38" s="276"/>
      <c r="AD38" s="276"/>
      <c r="AE38" s="276">
        <v>571392.9</v>
      </c>
      <c r="AF38" s="276">
        <v>205498.7</v>
      </c>
      <c r="AG38" s="276"/>
      <c r="AH38" s="276"/>
      <c r="AI38" s="276">
        <v>34377.5</v>
      </c>
      <c r="AJ38" s="83">
        <f t="shared" si="1"/>
        <v>1106255.32</v>
      </c>
      <c r="AK38" s="21">
        <f t="shared" si="2"/>
        <v>30242.29</v>
      </c>
      <c r="AL38" s="84">
        <f t="shared" si="3"/>
        <v>1076013.03</v>
      </c>
      <c r="AM38" s="24">
        <f t="shared" si="4"/>
        <v>2248493.6</v>
      </c>
      <c r="AN38" s="25">
        <f t="shared" si="5"/>
        <v>2060679.0999999999</v>
      </c>
      <c r="AO38" s="16">
        <f t="shared" si="6"/>
        <v>187814.50000000023</v>
      </c>
    </row>
    <row r="39" spans="1:41" ht="15" thickBot="1" x14ac:dyDescent="0.25">
      <c r="A39" s="62" t="s">
        <v>306</v>
      </c>
      <c r="B39" s="62" t="s">
        <v>44</v>
      </c>
      <c r="C39" s="86">
        <v>4047</v>
      </c>
      <c r="D39" s="87" t="s">
        <v>846</v>
      </c>
      <c r="E39" s="277" t="s">
        <v>1631</v>
      </c>
      <c r="F39" s="274">
        <v>1103281.6000000001</v>
      </c>
      <c r="G39" s="274">
        <v>17602.919999999998</v>
      </c>
      <c r="H39" s="274">
        <v>89782.65</v>
      </c>
      <c r="I39" s="274"/>
      <c r="J39" s="277">
        <v>476956.26</v>
      </c>
      <c r="K39" s="277">
        <v>320757.06</v>
      </c>
      <c r="L39" s="275">
        <v>4200</v>
      </c>
      <c r="M39" s="275">
        <v>56313.87</v>
      </c>
      <c r="N39" s="275">
        <v>88400</v>
      </c>
      <c r="O39" s="275">
        <v>597.13</v>
      </c>
      <c r="P39" s="277"/>
      <c r="Q39" s="277"/>
      <c r="R39" s="277">
        <v>15100.23</v>
      </c>
      <c r="S39" s="277">
        <v>2381908.6800000002</v>
      </c>
      <c r="T39" s="54">
        <v>1233014.3899999999</v>
      </c>
      <c r="U39" s="54"/>
      <c r="V39" s="54">
        <v>2081.62</v>
      </c>
      <c r="W39" s="54"/>
      <c r="X39" s="54">
        <v>666400</v>
      </c>
      <c r="Y39" s="54"/>
      <c r="Z39" s="54">
        <v>161043.95000000001</v>
      </c>
      <c r="AA39" s="276">
        <v>1007400</v>
      </c>
      <c r="AB39" s="276"/>
      <c r="AC39" s="276"/>
      <c r="AD39" s="276"/>
      <c r="AE39" s="276">
        <v>638791.63</v>
      </c>
      <c r="AF39" s="276">
        <v>174793.91</v>
      </c>
      <c r="AG39" s="276"/>
      <c r="AH39" s="276"/>
      <c r="AI39" s="276">
        <v>24470</v>
      </c>
      <c r="AJ39" s="83">
        <f t="shared" si="1"/>
        <v>1210667.17</v>
      </c>
      <c r="AK39" s="21">
        <f t="shared" si="2"/>
        <v>149511</v>
      </c>
      <c r="AL39" s="84">
        <f t="shared" si="3"/>
        <v>1061156.17</v>
      </c>
      <c r="AM39" s="24">
        <f t="shared" si="4"/>
        <v>2062539.96</v>
      </c>
      <c r="AN39" s="25">
        <f t="shared" si="5"/>
        <v>1845455.5399999998</v>
      </c>
      <c r="AO39" s="16">
        <f t="shared" si="6"/>
        <v>217084.42000000016</v>
      </c>
    </row>
    <row r="40" spans="1:41" ht="15" thickBot="1" x14ac:dyDescent="0.25">
      <c r="A40" s="62" t="s">
        <v>306</v>
      </c>
      <c r="B40" s="62" t="s">
        <v>44</v>
      </c>
      <c r="C40" s="86">
        <v>3656</v>
      </c>
      <c r="D40" s="87" t="s">
        <v>847</v>
      </c>
      <c r="E40" s="277" t="s">
        <v>1632</v>
      </c>
      <c r="F40" s="274">
        <v>642844.16000000003</v>
      </c>
      <c r="G40" s="274">
        <v>23900</v>
      </c>
      <c r="H40" s="274">
        <v>128996.96</v>
      </c>
      <c r="I40" s="274"/>
      <c r="J40" s="277">
        <v>950557.86</v>
      </c>
      <c r="K40" s="277">
        <v>307004.5</v>
      </c>
      <c r="L40" s="275">
        <v>2500</v>
      </c>
      <c r="M40" s="275">
        <v>50824.3</v>
      </c>
      <c r="N40" s="275"/>
      <c r="O40" s="275">
        <v>1900.28</v>
      </c>
      <c r="P40" s="277"/>
      <c r="Q40" s="277"/>
      <c r="R40" s="277">
        <v>-981.55</v>
      </c>
      <c r="S40" s="277">
        <v>2692203.68</v>
      </c>
      <c r="T40" s="54">
        <v>1056924.47</v>
      </c>
      <c r="U40" s="54">
        <v>280914</v>
      </c>
      <c r="V40" s="54">
        <v>1087.25</v>
      </c>
      <c r="W40" s="54"/>
      <c r="X40" s="54">
        <v>1763066.52</v>
      </c>
      <c r="Y40" s="54"/>
      <c r="Z40" s="54">
        <v>248415.71</v>
      </c>
      <c r="AA40" s="276">
        <v>2161566.52</v>
      </c>
      <c r="AB40" s="276"/>
      <c r="AC40" s="276"/>
      <c r="AD40" s="276"/>
      <c r="AE40" s="276">
        <v>793326.27</v>
      </c>
      <c r="AF40" s="276">
        <v>257011.05</v>
      </c>
      <c r="AG40" s="276"/>
      <c r="AH40" s="276"/>
      <c r="AI40" s="276">
        <v>5000</v>
      </c>
      <c r="AJ40" s="83">
        <f t="shared" si="1"/>
        <v>795741.12</v>
      </c>
      <c r="AK40" s="21">
        <f t="shared" si="2"/>
        <v>55224.58</v>
      </c>
      <c r="AL40" s="84">
        <f t="shared" si="3"/>
        <v>740516.54</v>
      </c>
      <c r="AM40" s="24">
        <f t="shared" si="4"/>
        <v>3350407.95</v>
      </c>
      <c r="AN40" s="25">
        <f t="shared" si="5"/>
        <v>3216903.84</v>
      </c>
      <c r="AO40" s="16">
        <f t="shared" si="6"/>
        <v>133504.11000000034</v>
      </c>
    </row>
    <row r="41" spans="1:41" ht="15" thickBot="1" x14ac:dyDescent="0.25">
      <c r="A41" s="62" t="s">
        <v>306</v>
      </c>
      <c r="B41" s="62" t="s">
        <v>44</v>
      </c>
      <c r="C41" s="86">
        <v>3640</v>
      </c>
      <c r="D41" s="87" t="s">
        <v>848</v>
      </c>
      <c r="E41" s="277" t="s">
        <v>1633</v>
      </c>
      <c r="F41" s="274">
        <v>452348.64</v>
      </c>
      <c r="G41" s="274">
        <v>6894.4</v>
      </c>
      <c r="H41" s="274">
        <v>51570.17</v>
      </c>
      <c r="I41" s="274"/>
      <c r="J41" s="277">
        <v>444795.51</v>
      </c>
      <c r="K41" s="277">
        <v>285943.5</v>
      </c>
      <c r="L41" s="275">
        <v>3500</v>
      </c>
      <c r="M41" s="275">
        <v>29750</v>
      </c>
      <c r="N41" s="275">
        <v>10000</v>
      </c>
      <c r="O41" s="275">
        <v>642.08000000000004</v>
      </c>
      <c r="P41" s="277"/>
      <c r="Q41" s="277"/>
      <c r="R41" s="277">
        <v>-8208</v>
      </c>
      <c r="S41" s="277">
        <v>2888756.2</v>
      </c>
      <c r="T41" s="54">
        <v>1171054.54</v>
      </c>
      <c r="U41" s="54"/>
      <c r="V41" s="54">
        <v>509.33</v>
      </c>
      <c r="W41" s="54"/>
      <c r="X41" s="54">
        <v>1120928</v>
      </c>
      <c r="Y41" s="54"/>
      <c r="Z41" s="54">
        <v>235315.31</v>
      </c>
      <c r="AA41" s="276">
        <v>1533328</v>
      </c>
      <c r="AB41" s="276"/>
      <c r="AC41" s="276"/>
      <c r="AD41" s="276">
        <v>4400</v>
      </c>
      <c r="AE41" s="276">
        <v>652136.04</v>
      </c>
      <c r="AF41" s="276">
        <v>149295.35999999999</v>
      </c>
      <c r="AG41" s="276"/>
      <c r="AH41" s="276"/>
      <c r="AI41" s="276">
        <v>5750</v>
      </c>
      <c r="AJ41" s="83">
        <f t="shared" si="1"/>
        <v>510813.21</v>
      </c>
      <c r="AK41" s="21">
        <f t="shared" si="2"/>
        <v>43892.08</v>
      </c>
      <c r="AL41" s="84">
        <f t="shared" si="3"/>
        <v>466921.13</v>
      </c>
      <c r="AM41" s="24">
        <f t="shared" si="4"/>
        <v>2527807.1800000002</v>
      </c>
      <c r="AN41" s="25">
        <f t="shared" si="5"/>
        <v>2344909.4</v>
      </c>
      <c r="AO41" s="16">
        <f t="shared" si="6"/>
        <v>182897.78000000026</v>
      </c>
    </row>
    <row r="42" spans="1:41" ht="15" thickBot="1" x14ac:dyDescent="0.25">
      <c r="A42" s="62" t="s">
        <v>306</v>
      </c>
      <c r="B42" s="62" t="s">
        <v>44</v>
      </c>
      <c r="C42" s="86">
        <v>7398</v>
      </c>
      <c r="D42" s="87" t="s">
        <v>849</v>
      </c>
      <c r="E42" s="277" t="s">
        <v>1634</v>
      </c>
      <c r="F42" s="274">
        <v>931018.58</v>
      </c>
      <c r="G42" s="274">
        <v>78139.350000000006</v>
      </c>
      <c r="H42" s="274">
        <v>52722.69</v>
      </c>
      <c r="I42" s="274"/>
      <c r="J42" s="277">
        <v>595106.53</v>
      </c>
      <c r="K42" s="277">
        <v>457967.19</v>
      </c>
      <c r="L42" s="275">
        <v>0</v>
      </c>
      <c r="M42" s="275">
        <v>134076.29999999999</v>
      </c>
      <c r="N42" s="275">
        <v>15000</v>
      </c>
      <c r="O42" s="275">
        <v>5552.46</v>
      </c>
      <c r="P42" s="277">
        <v>156440</v>
      </c>
      <c r="Q42" s="277"/>
      <c r="R42" s="277">
        <v>-84</v>
      </c>
      <c r="S42" s="277">
        <v>3281518.85</v>
      </c>
      <c r="T42" s="54">
        <v>2054339.22</v>
      </c>
      <c r="U42" s="54"/>
      <c r="V42" s="54">
        <v>1352.91</v>
      </c>
      <c r="W42" s="54"/>
      <c r="X42" s="54">
        <v>1848110.76</v>
      </c>
      <c r="Y42" s="54"/>
      <c r="Z42" s="54">
        <v>552812.06000000006</v>
      </c>
      <c r="AA42" s="276">
        <v>2639460.7599999998</v>
      </c>
      <c r="AB42" s="276"/>
      <c r="AC42" s="276"/>
      <c r="AD42" s="276"/>
      <c r="AE42" s="276">
        <v>1184776.1200000001</v>
      </c>
      <c r="AF42" s="276">
        <v>202059.15</v>
      </c>
      <c r="AG42" s="276">
        <v>138782.87</v>
      </c>
      <c r="AH42" s="276"/>
      <c r="AI42" s="276">
        <v>76649</v>
      </c>
      <c r="AJ42" s="83">
        <f t="shared" si="1"/>
        <v>1061880.6199999999</v>
      </c>
      <c r="AK42" s="21">
        <f t="shared" si="2"/>
        <v>154628.75999999998</v>
      </c>
      <c r="AL42" s="84">
        <f t="shared" si="3"/>
        <v>907251.85999999987</v>
      </c>
      <c r="AM42" s="24">
        <f t="shared" si="4"/>
        <v>4456614.9499999993</v>
      </c>
      <c r="AN42" s="25">
        <f t="shared" si="5"/>
        <v>4241727.9000000004</v>
      </c>
      <c r="AO42" s="16">
        <f t="shared" si="6"/>
        <v>214887.04999999888</v>
      </c>
    </row>
    <row r="43" spans="1:41" ht="15" thickBot="1" x14ac:dyDescent="0.25">
      <c r="A43" s="62" t="s">
        <v>306</v>
      </c>
      <c r="B43" s="62" t="s">
        <v>44</v>
      </c>
      <c r="C43" s="86">
        <v>7430</v>
      </c>
      <c r="D43" s="87" t="s">
        <v>850</v>
      </c>
      <c r="E43" s="277" t="s">
        <v>1635</v>
      </c>
      <c r="F43" s="274">
        <v>1278513.8</v>
      </c>
      <c r="G43" s="274">
        <v>32820.25</v>
      </c>
      <c r="H43" s="274">
        <v>127155.78</v>
      </c>
      <c r="I43" s="274"/>
      <c r="J43" s="277">
        <v>368564.45</v>
      </c>
      <c r="K43" s="277">
        <v>385621.59</v>
      </c>
      <c r="L43" s="275">
        <v>4800</v>
      </c>
      <c r="M43" s="275">
        <v>97456.3</v>
      </c>
      <c r="N43" s="275"/>
      <c r="O43" s="275">
        <v>15.51</v>
      </c>
      <c r="P43" s="277">
        <v>397770</v>
      </c>
      <c r="Q43" s="277"/>
      <c r="R43" s="277">
        <v>83109.94</v>
      </c>
      <c r="S43" s="277">
        <v>3750097.45</v>
      </c>
      <c r="T43" s="54">
        <v>1722686.23</v>
      </c>
      <c r="U43" s="54"/>
      <c r="V43" s="54">
        <v>1351.86</v>
      </c>
      <c r="W43" s="54"/>
      <c r="X43" s="54">
        <v>1444716</v>
      </c>
      <c r="Y43" s="54"/>
      <c r="Z43" s="54">
        <v>419789.84</v>
      </c>
      <c r="AA43" s="276">
        <v>2169695</v>
      </c>
      <c r="AB43" s="276"/>
      <c r="AC43" s="276"/>
      <c r="AD43" s="276"/>
      <c r="AE43" s="276">
        <v>958946.27</v>
      </c>
      <c r="AF43" s="276">
        <v>271385.62</v>
      </c>
      <c r="AG43" s="276"/>
      <c r="AH43" s="276"/>
      <c r="AI43" s="276">
        <v>63434</v>
      </c>
      <c r="AJ43" s="83">
        <f t="shared" si="1"/>
        <v>1438489.83</v>
      </c>
      <c r="AK43" s="21">
        <f t="shared" si="2"/>
        <v>102271.81</v>
      </c>
      <c r="AL43" s="84">
        <f t="shared" si="3"/>
        <v>1336218.02</v>
      </c>
      <c r="AM43" s="24">
        <f t="shared" si="4"/>
        <v>3588543.9299999997</v>
      </c>
      <c r="AN43" s="25">
        <f t="shared" si="5"/>
        <v>3463460.89</v>
      </c>
      <c r="AO43" s="16">
        <f t="shared" si="6"/>
        <v>125083.03999999957</v>
      </c>
    </row>
    <row r="44" spans="1:41" ht="15" thickBot="1" x14ac:dyDescent="0.25">
      <c r="A44" s="62" t="s">
        <v>306</v>
      </c>
      <c r="B44" s="62" t="s">
        <v>44</v>
      </c>
      <c r="C44" s="86">
        <v>2978</v>
      </c>
      <c r="D44" s="87" t="s">
        <v>851</v>
      </c>
      <c r="E44" s="277" t="s">
        <v>1636</v>
      </c>
      <c r="F44" s="274">
        <v>859227.25</v>
      </c>
      <c r="G44" s="274">
        <v>7117.66</v>
      </c>
      <c r="H44" s="274">
        <v>71437.679999999993</v>
      </c>
      <c r="I44" s="274"/>
      <c r="J44" s="277">
        <v>448102.28</v>
      </c>
      <c r="K44" s="277">
        <v>389746.63</v>
      </c>
      <c r="L44" s="275">
        <v>24850</v>
      </c>
      <c r="M44" s="275">
        <v>29348.23</v>
      </c>
      <c r="N44" s="275">
        <v>230925</v>
      </c>
      <c r="O44" s="275">
        <v>185</v>
      </c>
      <c r="P44" s="277"/>
      <c r="Q44" s="277"/>
      <c r="R44" s="277">
        <v>63400</v>
      </c>
      <c r="S44" s="277">
        <v>1851653.95</v>
      </c>
      <c r="T44" s="54">
        <v>1049678.67</v>
      </c>
      <c r="U44" s="54"/>
      <c r="V44" s="54">
        <v>1057.42</v>
      </c>
      <c r="W44" s="54"/>
      <c r="X44" s="54">
        <v>552281.93000000005</v>
      </c>
      <c r="Y44" s="54"/>
      <c r="Z44" s="54">
        <v>178273.07</v>
      </c>
      <c r="AA44" s="276">
        <v>993591.93</v>
      </c>
      <c r="AB44" s="276"/>
      <c r="AC44" s="276"/>
      <c r="AD44" s="276"/>
      <c r="AE44" s="276">
        <v>535866.71</v>
      </c>
      <c r="AF44" s="276">
        <v>174040.74</v>
      </c>
      <c r="AG44" s="276"/>
      <c r="AH44" s="276"/>
      <c r="AI44" s="276">
        <v>36485</v>
      </c>
      <c r="AJ44" s="83">
        <f t="shared" si="1"/>
        <v>937782.59000000008</v>
      </c>
      <c r="AK44" s="21">
        <f t="shared" si="2"/>
        <v>285308.23</v>
      </c>
      <c r="AL44" s="84">
        <f t="shared" si="3"/>
        <v>652474.3600000001</v>
      </c>
      <c r="AM44" s="24">
        <f t="shared" si="4"/>
        <v>1781291.09</v>
      </c>
      <c r="AN44" s="25">
        <f t="shared" si="5"/>
        <v>1739984.3800000001</v>
      </c>
      <c r="AO44" s="16">
        <f t="shared" si="6"/>
        <v>41306.709999999963</v>
      </c>
    </row>
    <row r="45" spans="1:41" ht="15" thickBot="1" x14ac:dyDescent="0.25">
      <c r="A45" s="62" t="s">
        <v>306</v>
      </c>
      <c r="B45" s="62" t="s">
        <v>44</v>
      </c>
      <c r="C45" s="86">
        <v>3394</v>
      </c>
      <c r="D45" s="87" t="s">
        <v>852</v>
      </c>
      <c r="E45" s="277" t="s">
        <v>1778</v>
      </c>
      <c r="F45" s="274">
        <v>513873.02</v>
      </c>
      <c r="G45" s="274">
        <v>9154</v>
      </c>
      <c r="H45" s="274">
        <v>47409.35</v>
      </c>
      <c r="I45" s="274"/>
      <c r="J45" s="277">
        <v>445940.08</v>
      </c>
      <c r="K45" s="277">
        <v>439742.94</v>
      </c>
      <c r="L45" s="275">
        <v>0</v>
      </c>
      <c r="M45" s="275">
        <v>26275</v>
      </c>
      <c r="N45" s="275">
        <v>348880</v>
      </c>
      <c r="O45" s="275"/>
      <c r="P45" s="277"/>
      <c r="Q45" s="277"/>
      <c r="R45" s="277">
        <v>51538.239999999998</v>
      </c>
      <c r="S45" s="277">
        <v>1865771.67</v>
      </c>
      <c r="T45" s="54">
        <v>1013011.65</v>
      </c>
      <c r="U45" s="54"/>
      <c r="V45" s="54">
        <v>452</v>
      </c>
      <c r="W45" s="54"/>
      <c r="X45" s="54">
        <v>915116</v>
      </c>
      <c r="Y45" s="54"/>
      <c r="Z45" s="54">
        <v>260735.33</v>
      </c>
      <c r="AA45" s="276">
        <v>1212226</v>
      </c>
      <c r="AB45" s="276"/>
      <c r="AC45" s="276">
        <v>3120</v>
      </c>
      <c r="AD45" s="276"/>
      <c r="AE45" s="276">
        <v>704155.05</v>
      </c>
      <c r="AF45" s="276">
        <v>129766.18</v>
      </c>
      <c r="AG45" s="276"/>
      <c r="AH45" s="276"/>
      <c r="AI45" s="276">
        <v>27660</v>
      </c>
      <c r="AJ45" s="83">
        <f t="shared" si="1"/>
        <v>570436.37</v>
      </c>
      <c r="AK45" s="21">
        <f t="shared" si="2"/>
        <v>375155</v>
      </c>
      <c r="AL45" s="84">
        <f t="shared" si="3"/>
        <v>195281.37</v>
      </c>
      <c r="AM45" s="24">
        <f t="shared" si="4"/>
        <v>2189314.98</v>
      </c>
      <c r="AN45" s="25">
        <f t="shared" si="5"/>
        <v>2076927.23</v>
      </c>
      <c r="AO45" s="16">
        <f t="shared" si="6"/>
        <v>112387.75</v>
      </c>
    </row>
    <row r="46" spans="1:41" ht="15" thickBot="1" x14ac:dyDescent="0.25">
      <c r="A46" s="62" t="s">
        <v>306</v>
      </c>
      <c r="B46" s="62" t="s">
        <v>44</v>
      </c>
      <c r="C46" s="86">
        <v>1969</v>
      </c>
      <c r="D46" s="87" t="s">
        <v>853</v>
      </c>
      <c r="E46" s="277" t="s">
        <v>1779</v>
      </c>
      <c r="F46" s="274">
        <v>351189.42</v>
      </c>
      <c r="G46" s="274">
        <v>1284.05</v>
      </c>
      <c r="H46" s="274">
        <v>55481.83</v>
      </c>
      <c r="I46" s="274"/>
      <c r="J46" s="277">
        <v>563008.89</v>
      </c>
      <c r="K46" s="277">
        <v>249034.58</v>
      </c>
      <c r="L46" s="275">
        <v>0</v>
      </c>
      <c r="M46" s="275">
        <v>17198.099999999999</v>
      </c>
      <c r="N46" s="275"/>
      <c r="O46" s="275">
        <v>11</v>
      </c>
      <c r="P46" s="277">
        <v>47300</v>
      </c>
      <c r="Q46" s="277"/>
      <c r="R46" s="277">
        <v>2895.04</v>
      </c>
      <c r="S46" s="277">
        <v>1234901.48</v>
      </c>
      <c r="T46" s="54">
        <v>559212.85</v>
      </c>
      <c r="U46" s="54"/>
      <c r="V46" s="54">
        <v>601.83000000000004</v>
      </c>
      <c r="W46" s="54"/>
      <c r="X46" s="54">
        <v>877296</v>
      </c>
      <c r="Y46" s="54"/>
      <c r="Z46" s="54">
        <v>388493.39</v>
      </c>
      <c r="AA46" s="276">
        <v>1211056</v>
      </c>
      <c r="AB46" s="276"/>
      <c r="AC46" s="276"/>
      <c r="AD46" s="276"/>
      <c r="AE46" s="276">
        <v>567406.42000000004</v>
      </c>
      <c r="AF46" s="276">
        <v>134344.31</v>
      </c>
      <c r="AG46" s="276"/>
      <c r="AH46" s="276">
        <v>2244.52</v>
      </c>
      <c r="AI46" s="276">
        <v>3650</v>
      </c>
      <c r="AJ46" s="83">
        <f t="shared" si="1"/>
        <v>407955.3</v>
      </c>
      <c r="AK46" s="21">
        <f t="shared" si="2"/>
        <v>17209.099999999999</v>
      </c>
      <c r="AL46" s="84">
        <f t="shared" si="3"/>
        <v>390746.2</v>
      </c>
      <c r="AM46" s="24">
        <f t="shared" si="4"/>
        <v>1825604.0699999998</v>
      </c>
      <c r="AN46" s="25">
        <f t="shared" si="5"/>
        <v>1918701.25</v>
      </c>
      <c r="AO46" s="16">
        <f t="shared" si="6"/>
        <v>-93097.180000000168</v>
      </c>
    </row>
    <row r="47" spans="1:41" ht="15" thickBot="1" x14ac:dyDescent="0.25">
      <c r="A47" s="62" t="s">
        <v>306</v>
      </c>
      <c r="B47" s="62" t="s">
        <v>44</v>
      </c>
      <c r="C47" s="86">
        <v>3732</v>
      </c>
      <c r="D47" s="87" t="s">
        <v>854</v>
      </c>
      <c r="E47" s="277" t="s">
        <v>1797</v>
      </c>
      <c r="F47" s="274">
        <v>506165.23</v>
      </c>
      <c r="G47" s="274">
        <v>10127.5</v>
      </c>
      <c r="H47" s="274">
        <v>65522.02</v>
      </c>
      <c r="I47" s="274"/>
      <c r="J47" s="277">
        <v>1235966.55</v>
      </c>
      <c r="K47" s="277">
        <v>320532.03000000003</v>
      </c>
      <c r="L47" s="275">
        <v>4000</v>
      </c>
      <c r="M47" s="275">
        <v>65490.66</v>
      </c>
      <c r="N47" s="275"/>
      <c r="O47" s="275">
        <v>399.16</v>
      </c>
      <c r="P47" s="277">
        <v>96510</v>
      </c>
      <c r="Q47" s="277"/>
      <c r="R47" s="277">
        <v>-39556.82</v>
      </c>
      <c r="S47" s="277">
        <v>2300894.7000000002</v>
      </c>
      <c r="T47" s="54">
        <v>1123224.99</v>
      </c>
      <c r="U47" s="54"/>
      <c r="V47" s="54">
        <v>625.5</v>
      </c>
      <c r="W47" s="54"/>
      <c r="X47" s="54">
        <v>634554.19999999995</v>
      </c>
      <c r="Y47" s="54"/>
      <c r="Z47" s="54">
        <v>158854.32999999999</v>
      </c>
      <c r="AA47" s="276">
        <v>1134084.2</v>
      </c>
      <c r="AB47" s="276"/>
      <c r="AC47" s="276"/>
      <c r="AD47" s="276"/>
      <c r="AE47" s="276">
        <v>529268.47</v>
      </c>
      <c r="AF47" s="276">
        <v>165113.76</v>
      </c>
      <c r="AG47" s="276"/>
      <c r="AH47" s="276"/>
      <c r="AI47" s="276">
        <v>4300</v>
      </c>
      <c r="AJ47" s="83">
        <f t="shared" si="1"/>
        <v>581814.75</v>
      </c>
      <c r="AK47" s="21">
        <f t="shared" si="2"/>
        <v>69889.820000000007</v>
      </c>
      <c r="AL47" s="84">
        <f t="shared" si="3"/>
        <v>511924.93</v>
      </c>
      <c r="AM47" s="24">
        <f t="shared" si="4"/>
        <v>1917259.02</v>
      </c>
      <c r="AN47" s="25">
        <f t="shared" si="5"/>
        <v>1832766.43</v>
      </c>
      <c r="AO47" s="16">
        <f t="shared" si="6"/>
        <v>84492.590000000084</v>
      </c>
    </row>
    <row r="48" spans="1:41" ht="15" thickBot="1" x14ac:dyDescent="0.25">
      <c r="A48" s="62" t="s">
        <v>306</v>
      </c>
      <c r="B48" s="62" t="s">
        <v>44</v>
      </c>
      <c r="C48" s="86">
        <v>3225</v>
      </c>
      <c r="D48" s="87" t="s">
        <v>855</v>
      </c>
      <c r="E48" s="277" t="s">
        <v>1804</v>
      </c>
      <c r="F48" s="274">
        <v>680132.14</v>
      </c>
      <c r="G48" s="274">
        <v>10600</v>
      </c>
      <c r="H48" s="274">
        <v>65996.87</v>
      </c>
      <c r="I48" s="274"/>
      <c r="J48" s="277">
        <v>4301154.8</v>
      </c>
      <c r="K48" s="277">
        <v>323702.32</v>
      </c>
      <c r="L48" s="275">
        <v>50545</v>
      </c>
      <c r="M48" s="275">
        <v>35083.39</v>
      </c>
      <c r="N48" s="275"/>
      <c r="O48" s="275">
        <v>0</v>
      </c>
      <c r="P48" s="277">
        <v>5000</v>
      </c>
      <c r="Q48" s="277"/>
      <c r="R48" s="277">
        <v>29006.02</v>
      </c>
      <c r="S48" s="277">
        <v>4006426</v>
      </c>
      <c r="T48" s="54">
        <v>1408798.42</v>
      </c>
      <c r="U48" s="54"/>
      <c r="V48" s="54">
        <v>1244.95</v>
      </c>
      <c r="W48" s="54"/>
      <c r="X48" s="54">
        <v>710491.5</v>
      </c>
      <c r="Y48" s="54"/>
      <c r="Z48" s="54">
        <v>205065.71</v>
      </c>
      <c r="AA48" s="276">
        <v>1219691.5</v>
      </c>
      <c r="AB48" s="276"/>
      <c r="AC48" s="276"/>
      <c r="AD48" s="276"/>
      <c r="AE48" s="276">
        <v>769649.28</v>
      </c>
      <c r="AF48" s="276">
        <v>231379.36</v>
      </c>
      <c r="AG48" s="276"/>
      <c r="AH48" s="276"/>
      <c r="AI48" s="276">
        <v>21875</v>
      </c>
      <c r="AJ48" s="83">
        <f t="shared" si="1"/>
        <v>756729.01</v>
      </c>
      <c r="AK48" s="21">
        <f t="shared" si="2"/>
        <v>85628.39</v>
      </c>
      <c r="AL48" s="84">
        <f t="shared" si="3"/>
        <v>671100.62</v>
      </c>
      <c r="AM48" s="24">
        <f t="shared" si="4"/>
        <v>2325600.58</v>
      </c>
      <c r="AN48" s="25">
        <f t="shared" si="5"/>
        <v>2242595.14</v>
      </c>
      <c r="AO48" s="16">
        <f t="shared" si="6"/>
        <v>83005.439999999944</v>
      </c>
    </row>
    <row r="49" spans="1:41" ht="15" thickBot="1" x14ac:dyDescent="0.25">
      <c r="A49" s="62" t="s">
        <v>31</v>
      </c>
      <c r="B49" s="62" t="s">
        <v>32</v>
      </c>
      <c r="C49" s="86">
        <v>3207</v>
      </c>
      <c r="D49" s="87" t="s">
        <v>856</v>
      </c>
      <c r="E49" s="277" t="s">
        <v>1637</v>
      </c>
      <c r="F49" s="274">
        <v>552270.32999999996</v>
      </c>
      <c r="G49" s="274">
        <v>181068.31</v>
      </c>
      <c r="H49" s="274">
        <v>153088.67000000001</v>
      </c>
      <c r="I49" s="274"/>
      <c r="J49" s="277">
        <v>426700.67</v>
      </c>
      <c r="K49" s="277">
        <v>312896.65999999997</v>
      </c>
      <c r="L49" s="275">
        <v>8000</v>
      </c>
      <c r="M49" s="275">
        <v>43595.13</v>
      </c>
      <c r="N49" s="275"/>
      <c r="O49" s="275"/>
      <c r="P49" s="277"/>
      <c r="Q49" s="277"/>
      <c r="R49" s="277">
        <v>111445</v>
      </c>
      <c r="S49" s="277">
        <v>1877057.75</v>
      </c>
      <c r="T49" s="54">
        <v>946384.8</v>
      </c>
      <c r="U49" s="54"/>
      <c r="V49" s="54">
        <v>1041.6099999999999</v>
      </c>
      <c r="W49" s="54"/>
      <c r="X49" s="54">
        <v>942656.1</v>
      </c>
      <c r="Y49" s="54"/>
      <c r="Z49" s="54">
        <v>88380</v>
      </c>
      <c r="AA49" s="276">
        <v>1127456.1000000001</v>
      </c>
      <c r="AB49" s="276"/>
      <c r="AC49" s="276"/>
      <c r="AD49" s="276"/>
      <c r="AE49" s="276">
        <v>739114.46</v>
      </c>
      <c r="AF49" s="276">
        <v>130704.07</v>
      </c>
      <c r="AG49" s="276"/>
      <c r="AH49" s="276"/>
      <c r="AI49" s="276"/>
      <c r="AJ49" s="83">
        <f t="shared" si="1"/>
        <v>886427.30999999994</v>
      </c>
      <c r="AK49" s="21">
        <f t="shared" si="2"/>
        <v>51595.13</v>
      </c>
      <c r="AL49" s="84">
        <f t="shared" si="3"/>
        <v>834832.17999999993</v>
      </c>
      <c r="AM49" s="24">
        <f t="shared" si="4"/>
        <v>1978462.51</v>
      </c>
      <c r="AN49" s="25">
        <f t="shared" si="5"/>
        <v>1997274.6300000001</v>
      </c>
      <c r="AO49" s="16">
        <f t="shared" si="6"/>
        <v>-18812.120000000112</v>
      </c>
    </row>
    <row r="50" spans="1:41" ht="15" thickBot="1" x14ac:dyDescent="0.25">
      <c r="A50" s="62" t="s">
        <v>31</v>
      </c>
      <c r="B50" s="62" t="s">
        <v>32</v>
      </c>
      <c r="C50" s="86">
        <v>3287</v>
      </c>
      <c r="D50" s="87" t="s">
        <v>857</v>
      </c>
      <c r="E50" s="277" t="s">
        <v>1638</v>
      </c>
      <c r="F50" s="274">
        <v>58113.599999999999</v>
      </c>
      <c r="G50" s="274">
        <v>169609.05</v>
      </c>
      <c r="H50" s="274">
        <v>92681.76</v>
      </c>
      <c r="I50" s="274"/>
      <c r="J50" s="277">
        <v>513160.6</v>
      </c>
      <c r="K50" s="277">
        <v>373693.56</v>
      </c>
      <c r="L50" s="275">
        <v>0</v>
      </c>
      <c r="M50" s="275">
        <v>28552</v>
      </c>
      <c r="N50" s="275"/>
      <c r="O50" s="275"/>
      <c r="P50" s="277"/>
      <c r="Q50" s="277"/>
      <c r="R50" s="277">
        <v>-1295727.72</v>
      </c>
      <c r="S50" s="277">
        <v>2506199.65</v>
      </c>
      <c r="T50" s="54">
        <v>799648.76</v>
      </c>
      <c r="U50" s="54"/>
      <c r="V50" s="54">
        <v>150.06</v>
      </c>
      <c r="W50" s="54"/>
      <c r="X50" s="54">
        <v>1694712.4</v>
      </c>
      <c r="Y50" s="54"/>
      <c r="Z50" s="54">
        <v>84420</v>
      </c>
      <c r="AA50" s="276">
        <v>1971584.4</v>
      </c>
      <c r="AB50" s="276"/>
      <c r="AC50" s="276"/>
      <c r="AD50" s="276"/>
      <c r="AE50" s="276">
        <v>477894.57</v>
      </c>
      <c r="AF50" s="276">
        <v>152801.60999999999</v>
      </c>
      <c r="AG50" s="276"/>
      <c r="AH50" s="276"/>
      <c r="AI50" s="276"/>
      <c r="AJ50" s="83">
        <f t="shared" si="1"/>
        <v>320404.40999999997</v>
      </c>
      <c r="AK50" s="21">
        <f t="shared" si="2"/>
        <v>28552</v>
      </c>
      <c r="AL50" s="84">
        <f t="shared" si="3"/>
        <v>291852.40999999997</v>
      </c>
      <c r="AM50" s="24">
        <f t="shared" si="4"/>
        <v>2578931.2199999997</v>
      </c>
      <c r="AN50" s="25">
        <f t="shared" si="5"/>
        <v>2602280.5799999996</v>
      </c>
      <c r="AO50" s="16">
        <f t="shared" si="6"/>
        <v>-23349.35999999987</v>
      </c>
    </row>
    <row r="51" spans="1:41" s="75" customFormat="1" ht="15" thickBot="1" x14ac:dyDescent="0.25">
      <c r="A51" s="271" t="s">
        <v>31</v>
      </c>
      <c r="B51" s="271" t="s">
        <v>32</v>
      </c>
      <c r="C51" s="107">
        <v>2936</v>
      </c>
      <c r="D51" s="108" t="s">
        <v>858</v>
      </c>
      <c r="E51" s="277" t="s">
        <v>1639</v>
      </c>
      <c r="F51" s="274">
        <v>306407.3</v>
      </c>
      <c r="G51" s="274">
        <v>22485.29</v>
      </c>
      <c r="H51" s="274">
        <v>96690.37</v>
      </c>
      <c r="I51" s="274"/>
      <c r="J51" s="277">
        <v>77772.460000000006</v>
      </c>
      <c r="K51" s="277">
        <v>92937.37</v>
      </c>
      <c r="L51" s="275">
        <v>7700</v>
      </c>
      <c r="M51" s="275">
        <v>89637.49</v>
      </c>
      <c r="N51" s="275"/>
      <c r="O51" s="275"/>
      <c r="P51" s="277"/>
      <c r="Q51" s="277"/>
      <c r="R51" s="277">
        <v>44833.36</v>
      </c>
      <c r="S51" s="277">
        <v>1840660.03</v>
      </c>
      <c r="T51" s="54">
        <v>771542.02</v>
      </c>
      <c r="U51" s="54">
        <v>88180</v>
      </c>
      <c r="V51" s="54"/>
      <c r="W51" s="54"/>
      <c r="X51" s="54">
        <v>899803</v>
      </c>
      <c r="Y51" s="54"/>
      <c r="Z51" s="54">
        <v>109944</v>
      </c>
      <c r="AA51" s="276">
        <v>1161387</v>
      </c>
      <c r="AB51" s="276"/>
      <c r="AC51" s="276"/>
      <c r="AD51" s="276"/>
      <c r="AE51" s="276">
        <v>438916.96</v>
      </c>
      <c r="AF51" s="276">
        <v>135704.56</v>
      </c>
      <c r="AG51" s="276"/>
      <c r="AH51" s="276"/>
      <c r="AI51" s="276"/>
      <c r="AJ51" s="83">
        <f t="shared" si="1"/>
        <v>425582.95999999996</v>
      </c>
      <c r="AK51" s="21">
        <f t="shared" si="2"/>
        <v>97337.49</v>
      </c>
      <c r="AL51" s="84">
        <f t="shared" si="3"/>
        <v>328245.46999999997</v>
      </c>
      <c r="AM51" s="24">
        <f t="shared" si="4"/>
        <v>1869469.02</v>
      </c>
      <c r="AN51" s="25">
        <f t="shared" si="5"/>
        <v>1736008.52</v>
      </c>
      <c r="AO51" s="109">
        <f t="shared" si="6"/>
        <v>133460.5</v>
      </c>
    </row>
    <row r="52" spans="1:41" s="75" customFormat="1" ht="15" thickBot="1" x14ac:dyDescent="0.25">
      <c r="A52" s="271" t="s">
        <v>31</v>
      </c>
      <c r="B52" s="271" t="s">
        <v>32</v>
      </c>
      <c r="C52" s="107">
        <v>2495</v>
      </c>
      <c r="D52" s="108" t="s">
        <v>859</v>
      </c>
      <c r="E52" s="277" t="s">
        <v>1640</v>
      </c>
      <c r="F52" s="274">
        <v>236941.31</v>
      </c>
      <c r="G52" s="274">
        <v>68036.600000000006</v>
      </c>
      <c r="H52" s="274">
        <v>99690.93</v>
      </c>
      <c r="I52" s="274"/>
      <c r="J52" s="277">
        <v>769272.9</v>
      </c>
      <c r="K52" s="277">
        <v>261339.14</v>
      </c>
      <c r="L52" s="275">
        <v>8972</v>
      </c>
      <c r="M52" s="275">
        <v>31885</v>
      </c>
      <c r="N52" s="275"/>
      <c r="O52" s="275"/>
      <c r="P52" s="277"/>
      <c r="Q52" s="277">
        <v>-575.30999999999995</v>
      </c>
      <c r="R52" s="277">
        <v>-355164.49</v>
      </c>
      <c r="S52" s="277">
        <v>1821817.03</v>
      </c>
      <c r="T52" s="54">
        <v>945562.63</v>
      </c>
      <c r="U52" s="54"/>
      <c r="V52" s="54">
        <v>387.53</v>
      </c>
      <c r="W52" s="54"/>
      <c r="X52" s="54">
        <v>1420328.5</v>
      </c>
      <c r="Y52" s="54"/>
      <c r="Z52" s="54">
        <v>162820</v>
      </c>
      <c r="AA52" s="276">
        <v>1907753.5</v>
      </c>
      <c r="AB52" s="276"/>
      <c r="AC52" s="276">
        <v>7800</v>
      </c>
      <c r="AD52" s="276"/>
      <c r="AE52" s="276">
        <v>606948.94999999995</v>
      </c>
      <c r="AF52" s="276">
        <v>49094.559999999998</v>
      </c>
      <c r="AG52" s="276"/>
      <c r="AH52" s="276"/>
      <c r="AI52" s="276"/>
      <c r="AJ52" s="83">
        <f t="shared" si="1"/>
        <v>404668.84</v>
      </c>
      <c r="AK52" s="21">
        <f t="shared" si="2"/>
        <v>40857</v>
      </c>
      <c r="AL52" s="84">
        <f t="shared" si="3"/>
        <v>363811.84000000003</v>
      </c>
      <c r="AM52" s="24">
        <f t="shared" si="4"/>
        <v>2529098.66</v>
      </c>
      <c r="AN52" s="25">
        <f t="shared" si="5"/>
        <v>2571597.0100000002</v>
      </c>
      <c r="AO52" s="109">
        <f t="shared" si="6"/>
        <v>-42498.350000000093</v>
      </c>
    </row>
    <row r="53" spans="1:41" s="75" customFormat="1" ht="15" thickBot="1" x14ac:dyDescent="0.25">
      <c r="A53" s="271" t="s">
        <v>31</v>
      </c>
      <c r="B53" s="271" t="s">
        <v>32</v>
      </c>
      <c r="C53" s="107">
        <v>5264</v>
      </c>
      <c r="D53" s="108" t="s">
        <v>860</v>
      </c>
      <c r="E53" s="277" t="s">
        <v>1641</v>
      </c>
      <c r="F53" s="274">
        <v>659433.15</v>
      </c>
      <c r="G53" s="274">
        <v>241934.61</v>
      </c>
      <c r="H53" s="274">
        <v>573533.18000000005</v>
      </c>
      <c r="I53" s="274"/>
      <c r="J53" s="277">
        <v>581067.73</v>
      </c>
      <c r="K53" s="277">
        <v>516015.99</v>
      </c>
      <c r="L53" s="275">
        <v>29800</v>
      </c>
      <c r="M53" s="275">
        <v>299115.88</v>
      </c>
      <c r="N53" s="275"/>
      <c r="O53" s="275"/>
      <c r="P53" s="277"/>
      <c r="Q53" s="277"/>
      <c r="R53" s="277">
        <v>-4978786.1500000004</v>
      </c>
      <c r="S53" s="277">
        <v>1102265.42</v>
      </c>
      <c r="T53" s="54">
        <v>325607.12</v>
      </c>
      <c r="U53" s="54"/>
      <c r="V53" s="54"/>
      <c r="W53" s="54"/>
      <c r="X53" s="54">
        <v>1270458</v>
      </c>
      <c r="Y53" s="54"/>
      <c r="Z53" s="54">
        <v>209600</v>
      </c>
      <c r="AA53" s="276">
        <v>2054901</v>
      </c>
      <c r="AB53" s="276"/>
      <c r="AC53" s="276"/>
      <c r="AD53" s="276"/>
      <c r="AE53" s="276">
        <v>775969.49</v>
      </c>
      <c r="AF53" s="276">
        <v>174831.37</v>
      </c>
      <c r="AG53" s="276"/>
      <c r="AH53" s="276">
        <v>34397</v>
      </c>
      <c r="AI53" s="276">
        <v>3042</v>
      </c>
      <c r="AJ53" s="83">
        <f t="shared" si="1"/>
        <v>1474900.94</v>
      </c>
      <c r="AK53" s="21">
        <f t="shared" si="2"/>
        <v>328915.88</v>
      </c>
      <c r="AL53" s="84">
        <f t="shared" si="3"/>
        <v>1145985.06</v>
      </c>
      <c r="AM53" s="24">
        <f t="shared" si="4"/>
        <v>1805665.12</v>
      </c>
      <c r="AN53" s="25">
        <f t="shared" si="5"/>
        <v>3043140.8600000003</v>
      </c>
      <c r="AO53" s="109">
        <f t="shared" si="6"/>
        <v>-1237475.7400000002</v>
      </c>
    </row>
    <row r="54" spans="1:41" ht="15" thickBot="1" x14ac:dyDescent="0.25">
      <c r="A54" s="62" t="s">
        <v>31</v>
      </c>
      <c r="B54" s="62" t="s">
        <v>32</v>
      </c>
      <c r="C54" s="86">
        <v>2213</v>
      </c>
      <c r="D54" s="87" t="s">
        <v>861</v>
      </c>
      <c r="E54" s="277" t="s">
        <v>1642</v>
      </c>
      <c r="F54" s="274">
        <v>493662.71</v>
      </c>
      <c r="G54" s="274">
        <v>162744.12</v>
      </c>
      <c r="H54" s="274">
        <v>84049.03</v>
      </c>
      <c r="I54" s="274"/>
      <c r="J54" s="277">
        <v>158949.48000000001</v>
      </c>
      <c r="K54" s="277">
        <v>178501.15</v>
      </c>
      <c r="L54" s="275"/>
      <c r="M54" s="275">
        <v>27780</v>
      </c>
      <c r="N54" s="275"/>
      <c r="O54" s="275"/>
      <c r="P54" s="277"/>
      <c r="Q54" s="277"/>
      <c r="R54" s="277">
        <v>-1146610.02</v>
      </c>
      <c r="S54" s="277">
        <v>2172216.88</v>
      </c>
      <c r="T54" s="54">
        <v>762233.8</v>
      </c>
      <c r="U54" s="54">
        <v>79000</v>
      </c>
      <c r="V54" s="54">
        <v>952.99</v>
      </c>
      <c r="W54" s="54"/>
      <c r="X54" s="54">
        <v>750105</v>
      </c>
      <c r="Y54" s="54"/>
      <c r="Z54" s="54">
        <v>87700</v>
      </c>
      <c r="AA54" s="276">
        <v>967259</v>
      </c>
      <c r="AB54" s="276"/>
      <c r="AC54" s="276"/>
      <c r="AD54" s="276"/>
      <c r="AE54" s="276">
        <v>548402.28</v>
      </c>
      <c r="AF54" s="276">
        <v>52532.88</v>
      </c>
      <c r="AG54" s="276"/>
      <c r="AH54" s="276"/>
      <c r="AI54" s="276"/>
      <c r="AJ54" s="83">
        <f t="shared" si="1"/>
        <v>740455.8600000001</v>
      </c>
      <c r="AK54" s="21">
        <f t="shared" si="2"/>
        <v>27780</v>
      </c>
      <c r="AL54" s="84">
        <f t="shared" si="3"/>
        <v>712675.8600000001</v>
      </c>
      <c r="AM54" s="24">
        <f t="shared" si="4"/>
        <v>1679991.79</v>
      </c>
      <c r="AN54" s="25">
        <f t="shared" si="5"/>
        <v>1568194.16</v>
      </c>
      <c r="AO54" s="16">
        <f t="shared" si="6"/>
        <v>111797.63000000012</v>
      </c>
    </row>
    <row r="55" spans="1:41" ht="15" thickBot="1" x14ac:dyDescent="0.25">
      <c r="A55" s="62" t="s">
        <v>31</v>
      </c>
      <c r="B55" s="62" t="s">
        <v>32</v>
      </c>
      <c r="C55" s="86">
        <v>2562</v>
      </c>
      <c r="D55" s="87" t="s">
        <v>862</v>
      </c>
      <c r="E55" s="277" t="s">
        <v>1643</v>
      </c>
      <c r="F55" s="274">
        <v>170272.04</v>
      </c>
      <c r="G55" s="274">
        <v>86135.56</v>
      </c>
      <c r="H55" s="274">
        <v>49885.94</v>
      </c>
      <c r="I55" s="274"/>
      <c r="J55" s="277">
        <v>1255289.92</v>
      </c>
      <c r="K55" s="277">
        <v>653657.36</v>
      </c>
      <c r="L55" s="275"/>
      <c r="M55" s="275"/>
      <c r="N55" s="275"/>
      <c r="O55" s="275"/>
      <c r="P55" s="277"/>
      <c r="Q55" s="277"/>
      <c r="R55" s="277"/>
      <c r="S55" s="277">
        <v>1936400.69</v>
      </c>
      <c r="T55" s="54">
        <v>533463.88</v>
      </c>
      <c r="U55" s="54">
        <v>77460</v>
      </c>
      <c r="V55" s="54">
        <v>0.9</v>
      </c>
      <c r="W55" s="54"/>
      <c r="X55" s="54">
        <v>841700</v>
      </c>
      <c r="Y55" s="54"/>
      <c r="Z55" s="54">
        <v>73600</v>
      </c>
      <c r="AA55" s="276">
        <v>1018340</v>
      </c>
      <c r="AB55" s="276"/>
      <c r="AC55" s="276"/>
      <c r="AD55" s="276"/>
      <c r="AE55" s="276">
        <v>324507.15000000002</v>
      </c>
      <c r="AF55" s="276">
        <v>64343.360000000001</v>
      </c>
      <c r="AG55" s="276"/>
      <c r="AH55" s="276"/>
      <c r="AI55" s="276"/>
      <c r="AJ55" s="83">
        <f t="shared" si="1"/>
        <v>306293.54000000004</v>
      </c>
      <c r="AK55" s="21">
        <f t="shared" si="2"/>
        <v>0</v>
      </c>
      <c r="AL55" s="84">
        <f t="shared" si="3"/>
        <v>306293.54000000004</v>
      </c>
      <c r="AM55" s="24">
        <f t="shared" si="4"/>
        <v>1526224.78</v>
      </c>
      <c r="AN55" s="25">
        <f t="shared" si="5"/>
        <v>1407190.51</v>
      </c>
      <c r="AO55" s="16">
        <f t="shared" si="6"/>
        <v>119034.27000000002</v>
      </c>
    </row>
    <row r="56" spans="1:41" s="75" customFormat="1" ht="15" thickBot="1" x14ac:dyDescent="0.25">
      <c r="A56" s="271" t="s">
        <v>31</v>
      </c>
      <c r="B56" s="271" t="s">
        <v>32</v>
      </c>
      <c r="C56" s="107">
        <v>7114</v>
      </c>
      <c r="D56" s="108" t="s">
        <v>863</v>
      </c>
      <c r="E56" s="277" t="s">
        <v>1644</v>
      </c>
      <c r="F56" s="274">
        <v>258110.72</v>
      </c>
      <c r="G56" s="274">
        <v>45740.82</v>
      </c>
      <c r="H56" s="274">
        <v>294293.21000000002</v>
      </c>
      <c r="I56" s="274"/>
      <c r="J56" s="277">
        <v>50476</v>
      </c>
      <c r="K56" s="277">
        <v>248417.8</v>
      </c>
      <c r="L56" s="275">
        <v>3000</v>
      </c>
      <c r="M56" s="275">
        <v>54073.08</v>
      </c>
      <c r="N56" s="275"/>
      <c r="O56" s="275"/>
      <c r="P56" s="277"/>
      <c r="Q56" s="277"/>
      <c r="R56" s="277">
        <v>139251.15</v>
      </c>
      <c r="S56" s="277">
        <v>1262941.0900000001</v>
      </c>
      <c r="T56" s="54">
        <v>1438971.07</v>
      </c>
      <c r="U56" s="54">
        <v>31200</v>
      </c>
      <c r="V56" s="54">
        <v>279.68</v>
      </c>
      <c r="W56" s="54"/>
      <c r="X56" s="54">
        <v>1794317</v>
      </c>
      <c r="Y56" s="54"/>
      <c r="Z56" s="54">
        <v>156000</v>
      </c>
      <c r="AA56" s="276">
        <v>2428637</v>
      </c>
      <c r="AB56" s="276"/>
      <c r="AC56" s="276"/>
      <c r="AD56" s="276"/>
      <c r="AE56" s="276">
        <v>671641.32</v>
      </c>
      <c r="AF56" s="276">
        <v>66847.789999999994</v>
      </c>
      <c r="AG56" s="276"/>
      <c r="AH56" s="276"/>
      <c r="AI56" s="276"/>
      <c r="AJ56" s="83">
        <f t="shared" si="1"/>
        <v>598144.75</v>
      </c>
      <c r="AK56" s="21">
        <f t="shared" si="2"/>
        <v>57073.08</v>
      </c>
      <c r="AL56" s="84">
        <f t="shared" si="3"/>
        <v>541071.67000000004</v>
      </c>
      <c r="AM56" s="24">
        <f t="shared" si="4"/>
        <v>3420767.75</v>
      </c>
      <c r="AN56" s="25">
        <f t="shared" si="5"/>
        <v>3167126.11</v>
      </c>
      <c r="AO56" s="109">
        <f t="shared" si="6"/>
        <v>253641.64000000013</v>
      </c>
    </row>
    <row r="57" spans="1:41" ht="15" thickBot="1" x14ac:dyDescent="0.25">
      <c r="A57" s="62" t="s">
        <v>31</v>
      </c>
      <c r="B57" s="62" t="s">
        <v>32</v>
      </c>
      <c r="C57" s="86">
        <v>6804</v>
      </c>
      <c r="D57" s="87" t="s">
        <v>864</v>
      </c>
      <c r="E57" s="277" t="s">
        <v>1780</v>
      </c>
      <c r="F57" s="274">
        <v>450484.25</v>
      </c>
      <c r="G57" s="274">
        <v>27915.75</v>
      </c>
      <c r="H57" s="274">
        <v>142173.1</v>
      </c>
      <c r="I57" s="274"/>
      <c r="J57" s="277">
        <v>612199.05000000005</v>
      </c>
      <c r="K57" s="277">
        <v>638497.17000000004</v>
      </c>
      <c r="L57" s="275">
        <v>6300</v>
      </c>
      <c r="M57" s="275">
        <v>51059.1</v>
      </c>
      <c r="N57" s="275"/>
      <c r="O57" s="275"/>
      <c r="P57" s="277">
        <v>5220</v>
      </c>
      <c r="Q57" s="277"/>
      <c r="R57" s="277">
        <v>161727</v>
      </c>
      <c r="S57" s="277">
        <v>2033596.36</v>
      </c>
      <c r="T57" s="54">
        <v>1345965.02</v>
      </c>
      <c r="U57" s="54">
        <v>52000</v>
      </c>
      <c r="V57" s="54">
        <v>455.24</v>
      </c>
      <c r="W57" s="54"/>
      <c r="X57" s="54">
        <v>1332822</v>
      </c>
      <c r="Y57" s="54"/>
      <c r="Z57" s="54">
        <v>286020</v>
      </c>
      <c r="AA57" s="276">
        <v>1871182</v>
      </c>
      <c r="AB57" s="276"/>
      <c r="AC57" s="276"/>
      <c r="AD57" s="276"/>
      <c r="AE57" s="276">
        <v>866276.2</v>
      </c>
      <c r="AF57" s="276">
        <v>85821.07</v>
      </c>
      <c r="AG57" s="276"/>
      <c r="AH57" s="276"/>
      <c r="AI57" s="276"/>
      <c r="AJ57" s="83">
        <f t="shared" si="1"/>
        <v>620573.1</v>
      </c>
      <c r="AK57" s="21">
        <f t="shared" si="2"/>
        <v>57359.1</v>
      </c>
      <c r="AL57" s="84">
        <f t="shared" si="3"/>
        <v>563214</v>
      </c>
      <c r="AM57" s="24">
        <f t="shared" si="4"/>
        <v>3017262.26</v>
      </c>
      <c r="AN57" s="25">
        <f t="shared" si="5"/>
        <v>2823279.27</v>
      </c>
      <c r="AO57" s="16">
        <f t="shared" si="6"/>
        <v>193982.98999999976</v>
      </c>
    </row>
    <row r="58" spans="1:41" s="75" customFormat="1" ht="15" thickBot="1" x14ac:dyDescent="0.25">
      <c r="A58" s="271" t="s">
        <v>31</v>
      </c>
      <c r="B58" s="271" t="s">
        <v>32</v>
      </c>
      <c r="C58" s="107">
        <v>3739</v>
      </c>
      <c r="D58" s="108" t="s">
        <v>865</v>
      </c>
      <c r="E58" s="277" t="s">
        <v>1781</v>
      </c>
      <c r="F58" s="274">
        <v>68892.22</v>
      </c>
      <c r="G58" s="274">
        <v>113502.29</v>
      </c>
      <c r="H58" s="274">
        <v>125189.55</v>
      </c>
      <c r="I58" s="274"/>
      <c r="J58" s="277">
        <v>769197</v>
      </c>
      <c r="K58" s="277">
        <v>246090.87</v>
      </c>
      <c r="L58" s="275">
        <v>0</v>
      </c>
      <c r="M58" s="275">
        <v>23150</v>
      </c>
      <c r="N58" s="275"/>
      <c r="O58" s="275"/>
      <c r="P58" s="277"/>
      <c r="Q58" s="277"/>
      <c r="R58" s="277">
        <v>27173.14</v>
      </c>
      <c r="S58" s="277">
        <v>2378594.3199999998</v>
      </c>
      <c r="T58" s="54">
        <v>1233018.5</v>
      </c>
      <c r="U58" s="54">
        <v>25000</v>
      </c>
      <c r="V58" s="54">
        <v>201.7</v>
      </c>
      <c r="W58" s="54"/>
      <c r="X58" s="54">
        <v>1066744</v>
      </c>
      <c r="Y58" s="54"/>
      <c r="Z58" s="54">
        <v>115220</v>
      </c>
      <c r="AA58" s="276">
        <v>1452056</v>
      </c>
      <c r="AB58" s="276"/>
      <c r="AC58" s="276"/>
      <c r="AD58" s="276"/>
      <c r="AE58" s="276">
        <v>872720.17</v>
      </c>
      <c r="AF58" s="276">
        <v>207977.29</v>
      </c>
      <c r="AG58" s="276"/>
      <c r="AH58" s="276"/>
      <c r="AI58" s="276"/>
      <c r="AJ58" s="83">
        <f t="shared" si="1"/>
        <v>307584.06</v>
      </c>
      <c r="AK58" s="21">
        <f t="shared" si="2"/>
        <v>23150</v>
      </c>
      <c r="AL58" s="84">
        <f t="shared" si="3"/>
        <v>284434.06</v>
      </c>
      <c r="AM58" s="24">
        <f t="shared" si="4"/>
        <v>2440184.2000000002</v>
      </c>
      <c r="AN58" s="25">
        <f t="shared" si="5"/>
        <v>2532753.46</v>
      </c>
      <c r="AO58" s="109">
        <f t="shared" si="6"/>
        <v>-92569.259999999776</v>
      </c>
    </row>
    <row r="59" spans="1:41" s="75" customFormat="1" ht="15" thickBot="1" x14ac:dyDescent="0.25">
      <c r="A59" s="271" t="s">
        <v>31</v>
      </c>
      <c r="B59" s="271" t="s">
        <v>32</v>
      </c>
      <c r="C59" s="107">
        <v>2743</v>
      </c>
      <c r="D59" s="108" t="s">
        <v>866</v>
      </c>
      <c r="E59" s="277" t="s">
        <v>1782</v>
      </c>
      <c r="F59" s="274">
        <v>304171.52000000002</v>
      </c>
      <c r="G59" s="274">
        <v>72663.05</v>
      </c>
      <c r="H59" s="274">
        <v>151841.39000000001</v>
      </c>
      <c r="I59" s="274"/>
      <c r="J59" s="277">
        <v>1691708.56</v>
      </c>
      <c r="K59" s="277">
        <v>494280.08</v>
      </c>
      <c r="L59" s="275">
        <v>4000</v>
      </c>
      <c r="M59" s="275">
        <v>69953.88</v>
      </c>
      <c r="N59" s="275"/>
      <c r="O59" s="275"/>
      <c r="P59" s="277"/>
      <c r="Q59" s="277"/>
      <c r="R59" s="277"/>
      <c r="S59" s="277">
        <v>2522084.4900000002</v>
      </c>
      <c r="T59" s="54">
        <v>1192635.56</v>
      </c>
      <c r="U59" s="54"/>
      <c r="V59" s="54">
        <v>206.84</v>
      </c>
      <c r="W59" s="54"/>
      <c r="X59" s="54">
        <v>941332</v>
      </c>
      <c r="Y59" s="54"/>
      <c r="Z59" s="54">
        <v>148800</v>
      </c>
      <c r="AA59" s="276">
        <v>1345554</v>
      </c>
      <c r="AB59" s="276"/>
      <c r="AC59" s="276"/>
      <c r="AD59" s="276"/>
      <c r="AE59" s="276">
        <v>463304.37</v>
      </c>
      <c r="AF59" s="276">
        <v>44324.3</v>
      </c>
      <c r="AG59" s="276"/>
      <c r="AH59" s="276"/>
      <c r="AI59" s="276"/>
      <c r="AJ59" s="83">
        <f t="shared" si="1"/>
        <v>528675.96</v>
      </c>
      <c r="AK59" s="21">
        <f t="shared" si="2"/>
        <v>73953.88</v>
      </c>
      <c r="AL59" s="84">
        <f t="shared" si="3"/>
        <v>454722.07999999996</v>
      </c>
      <c r="AM59" s="24">
        <f t="shared" si="4"/>
        <v>2282974.4000000004</v>
      </c>
      <c r="AN59" s="25">
        <f t="shared" si="5"/>
        <v>1853182.6700000002</v>
      </c>
      <c r="AO59" s="109">
        <f t="shared" si="6"/>
        <v>429791.73000000021</v>
      </c>
    </row>
    <row r="60" spans="1:41" ht="15" thickBot="1" x14ac:dyDescent="0.25">
      <c r="A60" s="62" t="s">
        <v>33</v>
      </c>
      <c r="B60" s="62" t="s">
        <v>34</v>
      </c>
      <c r="C60" s="86">
        <v>4721</v>
      </c>
      <c r="D60" s="87" t="s">
        <v>867</v>
      </c>
      <c r="E60" s="277" t="s">
        <v>1645</v>
      </c>
      <c r="F60" s="274">
        <v>1105720.56</v>
      </c>
      <c r="G60" s="274">
        <v>154434.79999999999</v>
      </c>
      <c r="H60" s="274">
        <v>56187.57</v>
      </c>
      <c r="I60" s="274"/>
      <c r="J60" s="277">
        <v>396696.1</v>
      </c>
      <c r="K60" s="277">
        <v>574881.25</v>
      </c>
      <c r="L60" s="275">
        <v>1364</v>
      </c>
      <c r="M60" s="275">
        <v>104925</v>
      </c>
      <c r="N60" s="275"/>
      <c r="O60" s="275">
        <v>428.23</v>
      </c>
      <c r="P60" s="277"/>
      <c r="Q60" s="277">
        <v>-257111.57</v>
      </c>
      <c r="R60" s="277">
        <v>120636.95</v>
      </c>
      <c r="S60" s="277">
        <v>2222830.3199999998</v>
      </c>
      <c r="T60" s="54">
        <v>1391401.25</v>
      </c>
      <c r="U60" s="54"/>
      <c r="V60" s="54">
        <v>2151.1999999999998</v>
      </c>
      <c r="W60" s="54"/>
      <c r="X60" s="54">
        <v>759108.5</v>
      </c>
      <c r="Y60" s="54"/>
      <c r="Z60" s="54">
        <v>39000</v>
      </c>
      <c r="AA60" s="276">
        <v>1177403.5</v>
      </c>
      <c r="AB60" s="276"/>
      <c r="AC60" s="276"/>
      <c r="AD60" s="276"/>
      <c r="AE60" s="276">
        <v>656249.88</v>
      </c>
      <c r="AF60" s="276">
        <v>152202.22</v>
      </c>
      <c r="AG60" s="276"/>
      <c r="AH60" s="276"/>
      <c r="AI60" s="276">
        <v>11521</v>
      </c>
      <c r="AJ60" s="83">
        <f t="shared" si="1"/>
        <v>1316342.9300000002</v>
      </c>
      <c r="AK60" s="21">
        <f t="shared" si="2"/>
        <v>106717.23</v>
      </c>
      <c r="AL60" s="84">
        <f t="shared" si="3"/>
        <v>1209625.7000000002</v>
      </c>
      <c r="AM60" s="24">
        <f t="shared" si="4"/>
        <v>2191660.9500000002</v>
      </c>
      <c r="AN60" s="25">
        <f t="shared" si="5"/>
        <v>1997376.5999999999</v>
      </c>
      <c r="AO60" s="16">
        <f t="shared" si="6"/>
        <v>194284.35000000033</v>
      </c>
    </row>
    <row r="61" spans="1:41" ht="15" thickBot="1" x14ac:dyDescent="0.25">
      <c r="A61" s="62" t="s">
        <v>33</v>
      </c>
      <c r="B61" s="62" t="s">
        <v>34</v>
      </c>
      <c r="C61" s="86">
        <v>8384</v>
      </c>
      <c r="D61" s="87" t="s">
        <v>868</v>
      </c>
      <c r="E61" s="277" t="s">
        <v>1646</v>
      </c>
      <c r="F61" s="274">
        <v>1710637.46</v>
      </c>
      <c r="G61" s="274">
        <v>121304.25</v>
      </c>
      <c r="H61" s="274">
        <v>264657.71999999997</v>
      </c>
      <c r="I61" s="274"/>
      <c r="J61" s="277">
        <v>2831129.9</v>
      </c>
      <c r="K61" s="277">
        <v>1508503.69</v>
      </c>
      <c r="L61" s="275">
        <v>15300</v>
      </c>
      <c r="M61" s="275">
        <v>372006.15</v>
      </c>
      <c r="N61" s="275"/>
      <c r="O61" s="275">
        <v>5618</v>
      </c>
      <c r="P61" s="277"/>
      <c r="Q61" s="277">
        <v>2261133.75</v>
      </c>
      <c r="R61" s="277">
        <v>3326.12</v>
      </c>
      <c r="S61" s="277">
        <v>3033155.83</v>
      </c>
      <c r="T61" s="54">
        <v>3014529.75</v>
      </c>
      <c r="U61" s="54">
        <v>545690</v>
      </c>
      <c r="V61" s="54">
        <v>3320.87</v>
      </c>
      <c r="W61" s="54"/>
      <c r="X61" s="54">
        <v>2473089.5</v>
      </c>
      <c r="Y61" s="54"/>
      <c r="Z61" s="54">
        <v>341342</v>
      </c>
      <c r="AA61" s="276">
        <v>3588427.37</v>
      </c>
      <c r="AB61" s="276"/>
      <c r="AC61" s="276"/>
      <c r="AD61" s="276"/>
      <c r="AE61" s="276">
        <v>1901240.63</v>
      </c>
      <c r="AF61" s="276">
        <v>109020.95</v>
      </c>
      <c r="AG61" s="276"/>
      <c r="AH61" s="276"/>
      <c r="AI61" s="276"/>
      <c r="AJ61" s="83">
        <f t="shared" si="1"/>
        <v>2096599.43</v>
      </c>
      <c r="AK61" s="21">
        <f t="shared" si="2"/>
        <v>392924.15</v>
      </c>
      <c r="AL61" s="84">
        <f t="shared" si="3"/>
        <v>1703675.2799999998</v>
      </c>
      <c r="AM61" s="24">
        <f t="shared" si="4"/>
        <v>6377972.1200000001</v>
      </c>
      <c r="AN61" s="25">
        <f t="shared" si="5"/>
        <v>5598688.9500000002</v>
      </c>
      <c r="AO61" s="16">
        <f t="shared" si="6"/>
        <v>779283.16999999993</v>
      </c>
    </row>
    <row r="62" spans="1:41" ht="15" thickBot="1" x14ac:dyDescent="0.25">
      <c r="A62" s="62" t="s">
        <v>33</v>
      </c>
      <c r="B62" s="62" t="s">
        <v>34</v>
      </c>
      <c r="C62" s="86">
        <v>4586</v>
      </c>
      <c r="D62" s="87" t="s">
        <v>869</v>
      </c>
      <c r="E62" s="277" t="s">
        <v>1647</v>
      </c>
      <c r="F62" s="274">
        <v>417095.33</v>
      </c>
      <c r="G62" s="274">
        <v>119759.96</v>
      </c>
      <c r="H62" s="274">
        <v>301798.68</v>
      </c>
      <c r="I62" s="274"/>
      <c r="J62" s="277">
        <v>815764.19</v>
      </c>
      <c r="K62" s="277">
        <v>590871.69999999995</v>
      </c>
      <c r="L62" s="275">
        <v>0</v>
      </c>
      <c r="M62" s="275">
        <v>299567.2</v>
      </c>
      <c r="N62" s="275"/>
      <c r="O62" s="275">
        <v>0</v>
      </c>
      <c r="P62" s="277"/>
      <c r="Q62" s="277">
        <v>-189848.3</v>
      </c>
      <c r="R62" s="277"/>
      <c r="S62" s="277">
        <v>2266667.36</v>
      </c>
      <c r="T62" s="54">
        <v>1443315.14</v>
      </c>
      <c r="U62" s="54"/>
      <c r="V62" s="54">
        <v>1144.8800000000001</v>
      </c>
      <c r="W62" s="54"/>
      <c r="X62" s="54">
        <v>1278049.5</v>
      </c>
      <c r="Y62" s="54"/>
      <c r="Z62" s="54">
        <v>10500</v>
      </c>
      <c r="AA62" s="276">
        <v>1654041.5</v>
      </c>
      <c r="AB62" s="276"/>
      <c r="AC62" s="276"/>
      <c r="AD62" s="276"/>
      <c r="AE62" s="276">
        <v>839441.26</v>
      </c>
      <c r="AF62" s="276">
        <v>191088.16</v>
      </c>
      <c r="AG62" s="276"/>
      <c r="AH62" s="276"/>
      <c r="AI62" s="276"/>
      <c r="AJ62" s="83">
        <f t="shared" si="1"/>
        <v>838653.97</v>
      </c>
      <c r="AK62" s="21">
        <f t="shared" si="2"/>
        <v>299567.2</v>
      </c>
      <c r="AL62" s="84">
        <f t="shared" si="3"/>
        <v>539086.77</v>
      </c>
      <c r="AM62" s="24">
        <f t="shared" si="4"/>
        <v>2733009.5199999996</v>
      </c>
      <c r="AN62" s="25">
        <f t="shared" si="5"/>
        <v>2684570.92</v>
      </c>
      <c r="AO62" s="16">
        <f t="shared" si="6"/>
        <v>48438.599999999627</v>
      </c>
    </row>
    <row r="63" spans="1:41" ht="15" thickBot="1" x14ac:dyDescent="0.25">
      <c r="A63" s="62" t="s">
        <v>33</v>
      </c>
      <c r="B63" s="62" t="s">
        <v>34</v>
      </c>
      <c r="C63" s="86">
        <v>3004</v>
      </c>
      <c r="D63" s="87" t="s">
        <v>870</v>
      </c>
      <c r="E63" s="277" t="s">
        <v>1648</v>
      </c>
      <c r="F63" s="274">
        <v>665743.05000000005</v>
      </c>
      <c r="G63" s="274">
        <v>73733.45</v>
      </c>
      <c r="H63" s="274">
        <v>43266.86</v>
      </c>
      <c r="I63" s="274"/>
      <c r="J63" s="277">
        <v>235260.98</v>
      </c>
      <c r="K63" s="277">
        <v>328246.81</v>
      </c>
      <c r="L63" s="275">
        <v>3500</v>
      </c>
      <c r="M63" s="275">
        <v>55275.59</v>
      </c>
      <c r="N63" s="275"/>
      <c r="O63" s="275">
        <v>2048.0700000000002</v>
      </c>
      <c r="P63" s="277"/>
      <c r="Q63" s="277">
        <v>-666800.07999999996</v>
      </c>
      <c r="R63" s="277">
        <v>-10</v>
      </c>
      <c r="S63" s="277">
        <v>1987498.73</v>
      </c>
      <c r="T63" s="54">
        <v>1005739.83</v>
      </c>
      <c r="U63" s="54">
        <v>123850</v>
      </c>
      <c r="V63" s="54">
        <v>1428.36</v>
      </c>
      <c r="W63" s="54"/>
      <c r="X63" s="54">
        <v>444626</v>
      </c>
      <c r="Y63" s="54"/>
      <c r="Z63" s="54">
        <v>238400</v>
      </c>
      <c r="AA63" s="276">
        <v>841456</v>
      </c>
      <c r="AB63" s="276"/>
      <c r="AC63" s="276"/>
      <c r="AD63" s="276"/>
      <c r="AE63" s="276">
        <v>723124.21</v>
      </c>
      <c r="AF63" s="276">
        <v>263273.14</v>
      </c>
      <c r="AG63" s="276"/>
      <c r="AH63" s="276"/>
      <c r="AI63" s="276">
        <v>6322</v>
      </c>
      <c r="AJ63" s="83">
        <f t="shared" si="1"/>
        <v>782743.36</v>
      </c>
      <c r="AK63" s="21">
        <f t="shared" si="2"/>
        <v>60823.659999999996</v>
      </c>
      <c r="AL63" s="84">
        <f t="shared" si="3"/>
        <v>721919.7</v>
      </c>
      <c r="AM63" s="24">
        <f t="shared" si="4"/>
        <v>1814044.1900000002</v>
      </c>
      <c r="AN63" s="25">
        <f t="shared" si="5"/>
        <v>1834175.35</v>
      </c>
      <c r="AO63" s="16">
        <f t="shared" si="6"/>
        <v>-20131.159999999916</v>
      </c>
    </row>
    <row r="64" spans="1:41" ht="15" thickBot="1" x14ac:dyDescent="0.25">
      <c r="A64" s="62" t="s">
        <v>33</v>
      </c>
      <c r="B64" s="62" t="s">
        <v>34</v>
      </c>
      <c r="C64" s="86">
        <v>7236</v>
      </c>
      <c r="D64" s="87" t="s">
        <v>871</v>
      </c>
      <c r="E64" s="277" t="s">
        <v>1649</v>
      </c>
      <c r="F64" s="274">
        <v>468896.71</v>
      </c>
      <c r="G64" s="274">
        <v>18688</v>
      </c>
      <c r="H64" s="274">
        <v>89176.85</v>
      </c>
      <c r="I64" s="274"/>
      <c r="J64" s="277">
        <v>254899.19</v>
      </c>
      <c r="K64" s="277">
        <v>213002.32</v>
      </c>
      <c r="L64" s="275">
        <v>2800</v>
      </c>
      <c r="M64" s="275">
        <v>180054.06</v>
      </c>
      <c r="N64" s="275"/>
      <c r="O64" s="275">
        <v>76.069999999999993</v>
      </c>
      <c r="P64" s="277"/>
      <c r="Q64" s="277">
        <v>1210641.8899999999</v>
      </c>
      <c r="R64" s="277">
        <v>22235.29</v>
      </c>
      <c r="S64" s="277">
        <v>132947.94</v>
      </c>
      <c r="T64" s="54">
        <v>1552085.8</v>
      </c>
      <c r="U64" s="54">
        <v>75000</v>
      </c>
      <c r="V64" s="54">
        <v>1347.36</v>
      </c>
      <c r="W64" s="54"/>
      <c r="X64" s="54">
        <v>1000662</v>
      </c>
      <c r="Y64" s="54"/>
      <c r="Z64" s="54"/>
      <c r="AA64" s="276">
        <v>1677062</v>
      </c>
      <c r="AB64" s="276"/>
      <c r="AC64" s="276"/>
      <c r="AD64" s="276"/>
      <c r="AE64" s="276">
        <v>997621.99</v>
      </c>
      <c r="AF64" s="276">
        <v>116456.99</v>
      </c>
      <c r="AG64" s="276"/>
      <c r="AH64" s="276"/>
      <c r="AI64" s="276">
        <v>85674.36</v>
      </c>
      <c r="AJ64" s="83">
        <f t="shared" si="1"/>
        <v>576761.56000000006</v>
      </c>
      <c r="AK64" s="21">
        <f t="shared" si="2"/>
        <v>182930.13</v>
      </c>
      <c r="AL64" s="84">
        <f t="shared" si="3"/>
        <v>393831.43000000005</v>
      </c>
      <c r="AM64" s="24">
        <f t="shared" si="4"/>
        <v>2629095.16</v>
      </c>
      <c r="AN64" s="25">
        <f t="shared" si="5"/>
        <v>2876815.3400000003</v>
      </c>
      <c r="AO64" s="16">
        <f t="shared" si="6"/>
        <v>-247720.18000000017</v>
      </c>
    </row>
    <row r="65" spans="1:41" ht="15" thickBot="1" x14ac:dyDescent="0.25">
      <c r="A65" s="62" t="s">
        <v>33</v>
      </c>
      <c r="B65" s="62" t="s">
        <v>34</v>
      </c>
      <c r="C65" s="86">
        <v>5706</v>
      </c>
      <c r="D65" s="87" t="s">
        <v>872</v>
      </c>
      <c r="E65" s="277" t="s">
        <v>1651</v>
      </c>
      <c r="F65" s="274">
        <v>661919.91</v>
      </c>
      <c r="G65" s="274">
        <v>871819.75</v>
      </c>
      <c r="H65" s="274">
        <v>177775.75</v>
      </c>
      <c r="I65" s="274"/>
      <c r="J65" s="277">
        <v>392156.17</v>
      </c>
      <c r="K65" s="277">
        <v>316354.17</v>
      </c>
      <c r="L65" s="275">
        <v>12080</v>
      </c>
      <c r="M65" s="275">
        <v>53233.5</v>
      </c>
      <c r="N65" s="275"/>
      <c r="O65" s="275">
        <v>5320.09</v>
      </c>
      <c r="P65" s="277"/>
      <c r="Q65" s="277">
        <v>159047.67999999999</v>
      </c>
      <c r="R65" s="277"/>
      <c r="S65" s="277">
        <v>2051588.88</v>
      </c>
      <c r="T65" s="54">
        <v>1659019.38</v>
      </c>
      <c r="U65" s="54">
        <v>177000</v>
      </c>
      <c r="V65" s="54">
        <v>1099.52</v>
      </c>
      <c r="W65" s="54"/>
      <c r="X65" s="54">
        <v>1406300</v>
      </c>
      <c r="Y65" s="54"/>
      <c r="Z65" s="54">
        <v>189000</v>
      </c>
      <c r="AA65" s="276">
        <v>2211433.6</v>
      </c>
      <c r="AB65" s="276"/>
      <c r="AC65" s="276"/>
      <c r="AD65" s="276"/>
      <c r="AE65" s="276">
        <v>945942.55</v>
      </c>
      <c r="AF65" s="276">
        <v>86130.36</v>
      </c>
      <c r="AG65" s="276"/>
      <c r="AH65" s="276"/>
      <c r="AI65" s="276">
        <v>16621.79</v>
      </c>
      <c r="AJ65" s="83">
        <f t="shared" si="1"/>
        <v>1711515.4100000001</v>
      </c>
      <c r="AK65" s="21">
        <f t="shared" si="2"/>
        <v>70633.59</v>
      </c>
      <c r="AL65" s="84">
        <f t="shared" si="3"/>
        <v>1640881.82</v>
      </c>
      <c r="AM65" s="24">
        <f t="shared" si="4"/>
        <v>3432418.9</v>
      </c>
      <c r="AN65" s="25">
        <f t="shared" si="5"/>
        <v>3260128.3000000003</v>
      </c>
      <c r="AO65" s="16">
        <f t="shared" si="6"/>
        <v>172290.59999999963</v>
      </c>
    </row>
    <row r="66" spans="1:41" s="84" customFormat="1" ht="15" thickBot="1" x14ac:dyDescent="0.25">
      <c r="A66" s="84" t="s">
        <v>33</v>
      </c>
      <c r="B66" s="84" t="s">
        <v>34</v>
      </c>
      <c r="C66" s="272">
        <v>1949</v>
      </c>
      <c r="D66" s="273" t="s">
        <v>873</v>
      </c>
      <c r="E66" s="277" t="s">
        <v>1652</v>
      </c>
      <c r="F66" s="274">
        <v>774357.87</v>
      </c>
      <c r="G66" s="274">
        <v>274874.98</v>
      </c>
      <c r="H66" s="274">
        <v>24751.91</v>
      </c>
      <c r="I66" s="274"/>
      <c r="J66" s="277">
        <v>1247252.1100000001</v>
      </c>
      <c r="K66" s="277">
        <v>277095.90000000002</v>
      </c>
      <c r="L66" s="275">
        <v>2740</v>
      </c>
      <c r="M66" s="275">
        <v>40142.78</v>
      </c>
      <c r="N66" s="275"/>
      <c r="O66" s="275">
        <v>167.75</v>
      </c>
      <c r="P66" s="277"/>
      <c r="Q66" s="277">
        <v>150061.75</v>
      </c>
      <c r="R66" s="277">
        <v>440822.8</v>
      </c>
      <c r="S66" s="277">
        <v>2642678.98</v>
      </c>
      <c r="T66" s="54">
        <v>1442032.92</v>
      </c>
      <c r="U66" s="54">
        <v>82500</v>
      </c>
      <c r="V66" s="54">
        <v>704.49</v>
      </c>
      <c r="W66" s="54"/>
      <c r="X66" s="54">
        <v>887128</v>
      </c>
      <c r="Y66" s="54"/>
      <c r="Z66" s="54">
        <v>109600</v>
      </c>
      <c r="AA66" s="276">
        <v>1314648</v>
      </c>
      <c r="AB66" s="276"/>
      <c r="AC66" s="276"/>
      <c r="AD66" s="276"/>
      <c r="AE66" s="276">
        <v>501163.65</v>
      </c>
      <c r="AF66" s="276">
        <v>182692.95</v>
      </c>
      <c r="AG66" s="276"/>
      <c r="AH66" s="276"/>
      <c r="AI66" s="276"/>
      <c r="AJ66" s="83">
        <f t="shared" si="1"/>
        <v>1073984.76</v>
      </c>
      <c r="AK66" s="21">
        <f t="shared" si="2"/>
        <v>43050.53</v>
      </c>
      <c r="AL66" s="84">
        <f t="shared" si="3"/>
        <v>1030934.23</v>
      </c>
      <c r="AM66" s="24">
        <f t="shared" si="4"/>
        <v>2521965.41</v>
      </c>
      <c r="AN66" s="25">
        <f t="shared" si="5"/>
        <v>1998504.5999999999</v>
      </c>
      <c r="AO66" s="16">
        <f t="shared" si="6"/>
        <v>523460.81000000029</v>
      </c>
    </row>
    <row r="67" spans="1:41" ht="15" thickBot="1" x14ac:dyDescent="0.25">
      <c r="A67" s="62" t="s">
        <v>33</v>
      </c>
      <c r="B67" s="62" t="s">
        <v>34</v>
      </c>
      <c r="C67" s="86">
        <v>3449</v>
      </c>
      <c r="D67" s="87" t="s">
        <v>874</v>
      </c>
      <c r="E67" s="277" t="s">
        <v>1655</v>
      </c>
      <c r="F67" s="274">
        <v>613581.63</v>
      </c>
      <c r="G67" s="274">
        <v>31975</v>
      </c>
      <c r="H67" s="274">
        <v>89891.78</v>
      </c>
      <c r="I67" s="274"/>
      <c r="J67" s="277">
        <v>1007515.5</v>
      </c>
      <c r="K67" s="277">
        <v>408174.18</v>
      </c>
      <c r="L67" s="275">
        <v>7500</v>
      </c>
      <c r="M67" s="275">
        <v>121617.64</v>
      </c>
      <c r="N67" s="275"/>
      <c r="O67" s="275">
        <v>2586</v>
      </c>
      <c r="P67" s="277"/>
      <c r="Q67" s="277">
        <v>1495810.34</v>
      </c>
      <c r="R67" s="277">
        <v>56146.94</v>
      </c>
      <c r="S67" s="277">
        <v>488812.76</v>
      </c>
      <c r="T67" s="54">
        <v>1331173.01</v>
      </c>
      <c r="U67" s="54"/>
      <c r="V67" s="54">
        <v>1509.09</v>
      </c>
      <c r="W67" s="54"/>
      <c r="X67" s="54">
        <v>937688.9</v>
      </c>
      <c r="Y67" s="54"/>
      <c r="Z67" s="54">
        <v>17000</v>
      </c>
      <c r="AA67" s="276">
        <v>1461848.9</v>
      </c>
      <c r="AB67" s="276"/>
      <c r="AC67" s="276"/>
      <c r="AD67" s="276"/>
      <c r="AE67" s="276">
        <v>731359.69</v>
      </c>
      <c r="AF67" s="276">
        <v>87526</v>
      </c>
      <c r="AG67" s="276"/>
      <c r="AH67" s="276"/>
      <c r="AI67" s="276">
        <v>6048</v>
      </c>
      <c r="AJ67" s="83">
        <f t="shared" si="1"/>
        <v>735448.41</v>
      </c>
      <c r="AK67" s="21">
        <f t="shared" si="2"/>
        <v>131703.64000000001</v>
      </c>
      <c r="AL67" s="84">
        <f t="shared" si="3"/>
        <v>603744.77</v>
      </c>
      <c r="AM67" s="24">
        <f t="shared" si="4"/>
        <v>2287371</v>
      </c>
      <c r="AN67" s="25">
        <f t="shared" si="5"/>
        <v>2286782.59</v>
      </c>
      <c r="AO67" s="16">
        <f t="shared" si="6"/>
        <v>588.41000000014901</v>
      </c>
    </row>
    <row r="68" spans="1:41" ht="15" thickBot="1" x14ac:dyDescent="0.25">
      <c r="A68" s="62" t="s">
        <v>33</v>
      </c>
      <c r="B68" s="62" t="s">
        <v>34</v>
      </c>
      <c r="C68" s="86">
        <v>4604</v>
      </c>
      <c r="D68" s="87" t="s">
        <v>875</v>
      </c>
      <c r="E68" s="277" t="s">
        <v>1656</v>
      </c>
      <c r="F68" s="274">
        <v>465527.36</v>
      </c>
      <c r="G68" s="274">
        <v>63821</v>
      </c>
      <c r="H68" s="274">
        <v>355420.02</v>
      </c>
      <c r="I68" s="274"/>
      <c r="J68" s="277">
        <v>876181.33</v>
      </c>
      <c r="K68" s="277">
        <v>736724.26</v>
      </c>
      <c r="L68" s="275">
        <v>28504</v>
      </c>
      <c r="M68" s="275">
        <v>68403.12</v>
      </c>
      <c r="N68" s="275"/>
      <c r="O68" s="275">
        <v>1244.82</v>
      </c>
      <c r="P68" s="277"/>
      <c r="Q68" s="277"/>
      <c r="R68" s="277"/>
      <c r="S68" s="277">
        <v>3470807.02</v>
      </c>
      <c r="T68" s="54">
        <v>857894.74</v>
      </c>
      <c r="U68" s="54">
        <v>13200</v>
      </c>
      <c r="V68" s="54"/>
      <c r="W68" s="54"/>
      <c r="X68" s="54">
        <v>1067360</v>
      </c>
      <c r="Y68" s="54"/>
      <c r="Z68" s="54"/>
      <c r="AA68" s="276">
        <v>1313400</v>
      </c>
      <c r="AB68" s="276"/>
      <c r="AC68" s="276"/>
      <c r="AD68" s="276"/>
      <c r="AE68" s="276">
        <v>526601.53</v>
      </c>
      <c r="AF68" s="276">
        <v>35274.199999999997</v>
      </c>
      <c r="AG68" s="276"/>
      <c r="AH68" s="276"/>
      <c r="AI68" s="276"/>
      <c r="AJ68" s="83">
        <f t="shared" si="1"/>
        <v>884768.38</v>
      </c>
      <c r="AK68" s="21">
        <f t="shared" si="2"/>
        <v>98151.94</v>
      </c>
      <c r="AL68" s="84">
        <f t="shared" si="3"/>
        <v>786616.44</v>
      </c>
      <c r="AM68" s="24">
        <f t="shared" si="4"/>
        <v>1938454.74</v>
      </c>
      <c r="AN68" s="25">
        <f t="shared" si="5"/>
        <v>1875275.73</v>
      </c>
      <c r="AO68" s="16">
        <f t="shared" si="6"/>
        <v>63179.010000000009</v>
      </c>
    </row>
    <row r="69" spans="1:41" ht="15" thickBot="1" x14ac:dyDescent="0.25">
      <c r="A69" s="62" t="s">
        <v>33</v>
      </c>
      <c r="B69" s="62" t="s">
        <v>34</v>
      </c>
      <c r="C69" s="86">
        <v>2993</v>
      </c>
      <c r="D69" s="87" t="s">
        <v>876</v>
      </c>
      <c r="E69" s="277" t="s">
        <v>1657</v>
      </c>
      <c r="F69" s="274">
        <v>219184.21</v>
      </c>
      <c r="G69" s="274">
        <v>115461.13</v>
      </c>
      <c r="H69" s="274">
        <v>41207.599999999999</v>
      </c>
      <c r="I69" s="274"/>
      <c r="J69" s="277">
        <v>202604.23</v>
      </c>
      <c r="K69" s="277">
        <v>654651.78</v>
      </c>
      <c r="L69" s="275">
        <v>66000</v>
      </c>
      <c r="M69" s="275">
        <v>111934.9</v>
      </c>
      <c r="N69" s="275"/>
      <c r="O69" s="275">
        <v>0</v>
      </c>
      <c r="P69" s="277"/>
      <c r="Q69" s="277">
        <v>-249218.14</v>
      </c>
      <c r="R69" s="277">
        <v>13369.42</v>
      </c>
      <c r="S69" s="277">
        <v>1201384.94</v>
      </c>
      <c r="T69" s="54">
        <v>755262.85</v>
      </c>
      <c r="U69" s="54">
        <v>168500</v>
      </c>
      <c r="V69" s="54">
        <v>510.67</v>
      </c>
      <c r="W69" s="54"/>
      <c r="X69" s="54">
        <v>1260406.2</v>
      </c>
      <c r="Y69" s="54"/>
      <c r="Z69" s="54">
        <v>208600</v>
      </c>
      <c r="AA69" s="276">
        <v>1761600.2</v>
      </c>
      <c r="AB69" s="276"/>
      <c r="AC69" s="276"/>
      <c r="AD69" s="276"/>
      <c r="AE69" s="276">
        <v>472112.51</v>
      </c>
      <c r="AF69" s="276">
        <v>51346.18</v>
      </c>
      <c r="AG69" s="276"/>
      <c r="AH69" s="276"/>
      <c r="AI69" s="276">
        <v>7288</v>
      </c>
      <c r="AJ69" s="83">
        <f t="shared" ref="AJ69:AJ132" si="7">SUM(F69:I69)</f>
        <v>375852.93999999994</v>
      </c>
      <c r="AK69" s="21">
        <f t="shared" ref="AK69:AK132" si="8">SUM(L69:O69)</f>
        <v>177934.9</v>
      </c>
      <c r="AL69" s="84">
        <f t="shared" ref="AL69:AL132" si="9">AJ69-AK69</f>
        <v>197918.03999999995</v>
      </c>
      <c r="AM69" s="24">
        <f t="shared" ref="AM69:AM132" si="10">SUM(T69:Z69)</f>
        <v>2393279.7199999997</v>
      </c>
      <c r="AN69" s="25">
        <f t="shared" ref="AN69:AN132" si="11">SUM(AA69:AI69)</f>
        <v>2292346.89</v>
      </c>
      <c r="AO69" s="16">
        <f t="shared" ref="AO69:AO132" si="12">AM69-AN69</f>
        <v>100932.82999999961</v>
      </c>
    </row>
    <row r="70" spans="1:41" ht="15" thickBot="1" x14ac:dyDescent="0.25">
      <c r="A70" s="62" t="s">
        <v>33</v>
      </c>
      <c r="B70" s="62" t="s">
        <v>34</v>
      </c>
      <c r="C70" s="86">
        <v>4393</v>
      </c>
      <c r="D70" s="87" t="s">
        <v>877</v>
      </c>
      <c r="E70" s="277" t="s">
        <v>1659</v>
      </c>
      <c r="F70" s="274">
        <v>306467.45</v>
      </c>
      <c r="G70" s="274">
        <v>779691.2</v>
      </c>
      <c r="H70" s="274">
        <v>34124.339999999997</v>
      </c>
      <c r="I70" s="274"/>
      <c r="J70" s="277">
        <v>369916</v>
      </c>
      <c r="K70" s="277">
        <v>239557.74</v>
      </c>
      <c r="L70" s="275">
        <v>0</v>
      </c>
      <c r="M70" s="275">
        <v>134896.28</v>
      </c>
      <c r="N70" s="275"/>
      <c r="O70" s="275">
        <v>768.45</v>
      </c>
      <c r="P70" s="277"/>
      <c r="Q70" s="277">
        <v>-1467504.99</v>
      </c>
      <c r="R70" s="277">
        <v>261932.6</v>
      </c>
      <c r="S70" s="277">
        <v>2538134.58</v>
      </c>
      <c r="T70" s="54">
        <v>1299651.3799999999</v>
      </c>
      <c r="U70" s="54">
        <v>184190</v>
      </c>
      <c r="V70" s="54">
        <v>586.63</v>
      </c>
      <c r="W70" s="54"/>
      <c r="X70" s="54">
        <v>1205404</v>
      </c>
      <c r="Y70" s="54"/>
      <c r="Z70" s="54">
        <v>262005</v>
      </c>
      <c r="AA70" s="276">
        <v>1635136</v>
      </c>
      <c r="AB70" s="276"/>
      <c r="AC70" s="276"/>
      <c r="AD70" s="276"/>
      <c r="AE70" s="276">
        <v>1014639.44</v>
      </c>
      <c r="AF70" s="276">
        <v>18863.759999999998</v>
      </c>
      <c r="AG70" s="276"/>
      <c r="AH70" s="276"/>
      <c r="AI70" s="276">
        <v>9046</v>
      </c>
      <c r="AJ70" s="83">
        <f t="shared" si="7"/>
        <v>1120282.99</v>
      </c>
      <c r="AK70" s="21">
        <f t="shared" si="8"/>
        <v>135664.73000000001</v>
      </c>
      <c r="AL70" s="84">
        <f t="shared" si="9"/>
        <v>984618.26</v>
      </c>
      <c r="AM70" s="24">
        <f t="shared" si="10"/>
        <v>2951837.01</v>
      </c>
      <c r="AN70" s="25">
        <f t="shared" si="11"/>
        <v>2677685.1999999997</v>
      </c>
      <c r="AO70" s="16">
        <f t="shared" si="12"/>
        <v>274151.81000000006</v>
      </c>
    </row>
    <row r="71" spans="1:41" ht="15" thickBot="1" x14ac:dyDescent="0.25">
      <c r="A71" s="62" t="s">
        <v>33</v>
      </c>
      <c r="B71" s="62" t="s">
        <v>34</v>
      </c>
      <c r="C71" s="86">
        <v>2760</v>
      </c>
      <c r="D71" s="87" t="s">
        <v>878</v>
      </c>
      <c r="E71" s="277" t="s">
        <v>1660</v>
      </c>
      <c r="F71" s="274">
        <v>590179.07999999996</v>
      </c>
      <c r="G71" s="274">
        <v>122400</v>
      </c>
      <c r="H71" s="274">
        <v>48852.12</v>
      </c>
      <c r="I71" s="274"/>
      <c r="J71" s="277">
        <v>410565.72</v>
      </c>
      <c r="K71" s="277">
        <v>470658.97</v>
      </c>
      <c r="L71" s="275">
        <v>4900</v>
      </c>
      <c r="M71" s="275">
        <v>130537.92</v>
      </c>
      <c r="N71" s="275"/>
      <c r="O71" s="275"/>
      <c r="P71" s="277"/>
      <c r="Q71" s="277">
        <v>-705836</v>
      </c>
      <c r="R71" s="277"/>
      <c r="S71" s="277">
        <v>1881601.57</v>
      </c>
      <c r="T71" s="54">
        <v>1423234.84</v>
      </c>
      <c r="U71" s="54">
        <v>238505</v>
      </c>
      <c r="V71" s="54">
        <v>851.89</v>
      </c>
      <c r="W71" s="54"/>
      <c r="X71" s="54">
        <v>987252</v>
      </c>
      <c r="Y71" s="54"/>
      <c r="Z71" s="54"/>
      <c r="AA71" s="276">
        <v>1511204</v>
      </c>
      <c r="AB71" s="276"/>
      <c r="AC71" s="276"/>
      <c r="AD71" s="276"/>
      <c r="AE71" s="276">
        <v>601461.53</v>
      </c>
      <c r="AF71" s="276">
        <v>90946.8</v>
      </c>
      <c r="AG71" s="276"/>
      <c r="AH71" s="276"/>
      <c r="AI71" s="276"/>
      <c r="AJ71" s="83">
        <f t="shared" si="7"/>
        <v>761431.2</v>
      </c>
      <c r="AK71" s="21">
        <f t="shared" si="8"/>
        <v>135437.91999999998</v>
      </c>
      <c r="AL71" s="84">
        <f t="shared" si="9"/>
        <v>625993.28</v>
      </c>
      <c r="AM71" s="24">
        <f t="shared" si="10"/>
        <v>2649843.73</v>
      </c>
      <c r="AN71" s="25">
        <f t="shared" si="11"/>
        <v>2203612.33</v>
      </c>
      <c r="AO71" s="16">
        <f t="shared" si="12"/>
        <v>446231.39999999991</v>
      </c>
    </row>
    <row r="72" spans="1:41" ht="15" thickBot="1" x14ac:dyDescent="0.25">
      <c r="A72" s="62" t="s">
        <v>33</v>
      </c>
      <c r="B72" s="62" t="s">
        <v>34</v>
      </c>
      <c r="C72" s="86">
        <v>4335</v>
      </c>
      <c r="D72" s="87" t="s">
        <v>879</v>
      </c>
      <c r="E72" s="277" t="s">
        <v>1661</v>
      </c>
      <c r="F72" s="274">
        <v>415990.41</v>
      </c>
      <c r="G72" s="274">
        <v>170669.5</v>
      </c>
      <c r="H72" s="274">
        <v>30982.87</v>
      </c>
      <c r="I72" s="274"/>
      <c r="J72" s="277">
        <v>626495.41</v>
      </c>
      <c r="K72" s="277">
        <v>200304.84</v>
      </c>
      <c r="L72" s="275">
        <v>1680</v>
      </c>
      <c r="M72" s="275">
        <v>23532.720000000001</v>
      </c>
      <c r="N72" s="275"/>
      <c r="O72" s="275">
        <v>2430</v>
      </c>
      <c r="P72" s="277"/>
      <c r="Q72" s="277">
        <v>-1533282.62</v>
      </c>
      <c r="R72" s="277"/>
      <c r="S72" s="277">
        <v>2618687.59</v>
      </c>
      <c r="T72" s="54">
        <v>1384809.08</v>
      </c>
      <c r="U72" s="54"/>
      <c r="V72" s="54">
        <v>1001.42</v>
      </c>
      <c r="W72" s="54"/>
      <c r="X72" s="54">
        <v>622063.5</v>
      </c>
      <c r="Y72" s="54"/>
      <c r="Z72" s="54">
        <v>81000</v>
      </c>
      <c r="AA72" s="276">
        <v>1117695.5</v>
      </c>
      <c r="AB72" s="276"/>
      <c r="AC72" s="276"/>
      <c r="AD72" s="276"/>
      <c r="AE72" s="276">
        <v>487056.69</v>
      </c>
      <c r="AF72" s="276">
        <v>111059.66</v>
      </c>
      <c r="AG72" s="276"/>
      <c r="AH72" s="276"/>
      <c r="AI72" s="276">
        <v>16018.81</v>
      </c>
      <c r="AJ72" s="83">
        <f t="shared" si="7"/>
        <v>617642.77999999991</v>
      </c>
      <c r="AK72" s="21">
        <f t="shared" si="8"/>
        <v>27642.720000000001</v>
      </c>
      <c r="AL72" s="84">
        <f t="shared" si="9"/>
        <v>590000.05999999994</v>
      </c>
      <c r="AM72" s="24">
        <f t="shared" si="10"/>
        <v>2088874</v>
      </c>
      <c r="AN72" s="25">
        <f t="shared" si="11"/>
        <v>1731830.66</v>
      </c>
      <c r="AO72" s="16">
        <f t="shared" si="12"/>
        <v>357043.34000000008</v>
      </c>
    </row>
    <row r="73" spans="1:41" ht="15" thickBot="1" x14ac:dyDescent="0.25">
      <c r="A73" s="62" t="s">
        <v>33</v>
      </c>
      <c r="B73" s="62" t="s">
        <v>34</v>
      </c>
      <c r="C73" s="86">
        <v>2477</v>
      </c>
      <c r="D73" s="87" t="s">
        <v>880</v>
      </c>
      <c r="E73" s="277" t="s">
        <v>1662</v>
      </c>
      <c r="F73" s="274">
        <v>354199.41</v>
      </c>
      <c r="G73" s="274">
        <v>166660.28</v>
      </c>
      <c r="H73" s="274">
        <v>33326.86</v>
      </c>
      <c r="I73" s="274"/>
      <c r="J73" s="277">
        <v>33183.1</v>
      </c>
      <c r="K73" s="277">
        <v>162135.62</v>
      </c>
      <c r="L73" s="275">
        <v>2500</v>
      </c>
      <c r="M73" s="275">
        <v>40525.58</v>
      </c>
      <c r="N73" s="275"/>
      <c r="O73" s="275">
        <v>1434.99</v>
      </c>
      <c r="P73" s="277"/>
      <c r="Q73" s="277">
        <v>-973911.29</v>
      </c>
      <c r="R73" s="277">
        <v>-206003.20000000001</v>
      </c>
      <c r="S73" s="277">
        <v>2255161.35</v>
      </c>
      <c r="T73" s="54">
        <v>812476.04</v>
      </c>
      <c r="U73" s="54">
        <v>165000</v>
      </c>
      <c r="V73" s="54">
        <v>782.7</v>
      </c>
      <c r="W73" s="54"/>
      <c r="X73" s="54">
        <v>927983.5</v>
      </c>
      <c r="Y73" s="54"/>
      <c r="Z73" s="54">
        <v>287200</v>
      </c>
      <c r="AA73" s="276">
        <v>1109783.5</v>
      </c>
      <c r="AB73" s="276"/>
      <c r="AC73" s="276"/>
      <c r="AD73" s="276"/>
      <c r="AE73" s="276">
        <v>813946.06</v>
      </c>
      <c r="AF73" s="276">
        <v>77214.039999999994</v>
      </c>
      <c r="AG73" s="276">
        <v>447387.21</v>
      </c>
      <c r="AH73" s="276"/>
      <c r="AI73" s="276">
        <v>10951</v>
      </c>
      <c r="AJ73" s="83">
        <f t="shared" si="7"/>
        <v>554186.54999999993</v>
      </c>
      <c r="AK73" s="21">
        <f t="shared" si="8"/>
        <v>44460.57</v>
      </c>
      <c r="AL73" s="84">
        <f t="shared" si="9"/>
        <v>509725.97999999992</v>
      </c>
      <c r="AM73" s="24">
        <f t="shared" si="10"/>
        <v>2193442.2400000002</v>
      </c>
      <c r="AN73" s="25">
        <f t="shared" si="11"/>
        <v>2459281.81</v>
      </c>
      <c r="AO73" s="16">
        <f t="shared" si="12"/>
        <v>-265839.56999999983</v>
      </c>
    </row>
    <row r="74" spans="1:41" ht="15" thickBot="1" x14ac:dyDescent="0.25">
      <c r="A74" s="62" t="s">
        <v>33</v>
      </c>
      <c r="B74" s="62" t="s">
        <v>34</v>
      </c>
      <c r="C74" s="86">
        <v>5216</v>
      </c>
      <c r="D74" s="87" t="s">
        <v>881</v>
      </c>
      <c r="E74" s="277" t="s">
        <v>1663</v>
      </c>
      <c r="F74" s="274">
        <v>578155.68000000005</v>
      </c>
      <c r="G74" s="274">
        <v>574486.07999999996</v>
      </c>
      <c r="H74" s="274">
        <v>43913.56</v>
      </c>
      <c r="I74" s="274"/>
      <c r="J74" s="277">
        <v>748835.3</v>
      </c>
      <c r="K74" s="277">
        <v>188955.39</v>
      </c>
      <c r="L74" s="275">
        <v>2000</v>
      </c>
      <c r="M74" s="275">
        <v>149506.26</v>
      </c>
      <c r="N74" s="275"/>
      <c r="O74" s="275">
        <v>41.4</v>
      </c>
      <c r="P74" s="277"/>
      <c r="Q74" s="277">
        <v>-352141.25</v>
      </c>
      <c r="R74" s="277">
        <v>134185.57999999999</v>
      </c>
      <c r="S74" s="277">
        <v>2065017.96</v>
      </c>
      <c r="T74" s="54">
        <v>1480083.17</v>
      </c>
      <c r="U74" s="54"/>
      <c r="V74" s="54">
        <v>1251.6099999999999</v>
      </c>
      <c r="W74" s="54"/>
      <c r="X74" s="54">
        <v>766760</v>
      </c>
      <c r="Y74" s="54"/>
      <c r="Z74" s="54">
        <v>86300.18</v>
      </c>
      <c r="AA74" s="276">
        <v>1432710</v>
      </c>
      <c r="AB74" s="276"/>
      <c r="AC74" s="276"/>
      <c r="AD74" s="276"/>
      <c r="AE74" s="276">
        <v>644707.02</v>
      </c>
      <c r="AF74" s="276">
        <v>84611.88</v>
      </c>
      <c r="AG74" s="276"/>
      <c r="AH74" s="276"/>
      <c r="AI74" s="276">
        <v>14500</v>
      </c>
      <c r="AJ74" s="83">
        <f t="shared" si="7"/>
        <v>1196555.32</v>
      </c>
      <c r="AK74" s="21">
        <f t="shared" si="8"/>
        <v>151547.66</v>
      </c>
      <c r="AL74" s="84">
        <f t="shared" si="9"/>
        <v>1045007.66</v>
      </c>
      <c r="AM74" s="24">
        <f t="shared" si="10"/>
        <v>2334394.9600000004</v>
      </c>
      <c r="AN74" s="25">
        <f t="shared" si="11"/>
        <v>2176528.9</v>
      </c>
      <c r="AO74" s="16">
        <f t="shared" si="12"/>
        <v>157866.06000000052</v>
      </c>
    </row>
    <row r="75" spans="1:41" s="83" customFormat="1" ht="15" thickBot="1" x14ac:dyDescent="0.25">
      <c r="A75" s="62" t="s">
        <v>33</v>
      </c>
      <c r="B75" s="62" t="s">
        <v>34</v>
      </c>
      <c r="C75" s="86">
        <v>5544</v>
      </c>
      <c r="D75" s="87" t="s">
        <v>882</v>
      </c>
      <c r="E75" s="277" t="s">
        <v>1664</v>
      </c>
      <c r="F75" s="274">
        <v>981270.32</v>
      </c>
      <c r="G75" s="274">
        <v>690286.98</v>
      </c>
      <c r="H75" s="274">
        <v>243063.16</v>
      </c>
      <c r="I75" s="274"/>
      <c r="J75" s="277">
        <v>406094.16</v>
      </c>
      <c r="K75" s="277">
        <v>914082.26</v>
      </c>
      <c r="L75" s="275">
        <v>13630</v>
      </c>
      <c r="M75" s="275">
        <v>149656.73000000001</v>
      </c>
      <c r="N75" s="275"/>
      <c r="O75" s="275">
        <v>3476</v>
      </c>
      <c r="P75" s="277"/>
      <c r="Q75" s="277">
        <v>454937.14</v>
      </c>
      <c r="R75" s="277">
        <v>-283873.74</v>
      </c>
      <c r="S75" s="277">
        <v>2127187.88</v>
      </c>
      <c r="T75" s="54">
        <v>2326462.54</v>
      </c>
      <c r="U75" s="54">
        <v>109900</v>
      </c>
      <c r="V75" s="54">
        <v>1989.42</v>
      </c>
      <c r="W75" s="54"/>
      <c r="X75" s="54">
        <v>912350.5</v>
      </c>
      <c r="Y75" s="54"/>
      <c r="Z75" s="54">
        <v>277100</v>
      </c>
      <c r="AA75" s="276">
        <v>1814027.5</v>
      </c>
      <c r="AB75" s="276"/>
      <c r="AC75" s="276">
        <v>6209</v>
      </c>
      <c r="AD75" s="276"/>
      <c r="AE75" s="276">
        <v>618450.43999999994</v>
      </c>
      <c r="AF75" s="276">
        <v>267061.2</v>
      </c>
      <c r="AG75" s="276"/>
      <c r="AH75" s="276"/>
      <c r="AI75" s="276">
        <v>16484.45</v>
      </c>
      <c r="AJ75" s="83">
        <f t="shared" si="7"/>
        <v>1914620.4599999997</v>
      </c>
      <c r="AK75" s="21">
        <f t="shared" si="8"/>
        <v>166762.73000000001</v>
      </c>
      <c r="AL75" s="84">
        <f t="shared" si="9"/>
        <v>1747857.7299999997</v>
      </c>
      <c r="AM75" s="24">
        <f t="shared" si="10"/>
        <v>3627802.46</v>
      </c>
      <c r="AN75" s="25">
        <f t="shared" si="11"/>
        <v>2722232.5900000003</v>
      </c>
      <c r="AO75" s="16">
        <f t="shared" si="12"/>
        <v>905569.86999999965</v>
      </c>
    </row>
    <row r="76" spans="1:41" ht="15" thickBot="1" x14ac:dyDescent="0.25">
      <c r="A76" s="62" t="s">
        <v>33</v>
      </c>
      <c r="B76" s="62" t="s">
        <v>34</v>
      </c>
      <c r="C76" s="86">
        <v>2866</v>
      </c>
      <c r="D76" s="87" t="s">
        <v>883</v>
      </c>
      <c r="E76" s="277" t="s">
        <v>1798</v>
      </c>
      <c r="F76" s="274">
        <v>1033134.9</v>
      </c>
      <c r="G76" s="274">
        <v>324039.25</v>
      </c>
      <c r="H76" s="274">
        <v>73774.2</v>
      </c>
      <c r="I76" s="274"/>
      <c r="J76" s="277">
        <v>966430.19</v>
      </c>
      <c r="K76" s="277">
        <v>943556.2</v>
      </c>
      <c r="L76" s="275">
        <v>6045</v>
      </c>
      <c r="M76" s="275">
        <v>76205.22</v>
      </c>
      <c r="N76" s="275"/>
      <c r="O76" s="275">
        <v>0</v>
      </c>
      <c r="P76" s="277"/>
      <c r="Q76" s="277"/>
      <c r="R76" s="277">
        <v>308039.32</v>
      </c>
      <c r="S76" s="277">
        <v>3692657.78</v>
      </c>
      <c r="T76" s="54">
        <v>2133338.36</v>
      </c>
      <c r="U76" s="54">
        <v>80360</v>
      </c>
      <c r="V76" s="54">
        <v>1993.23</v>
      </c>
      <c r="W76" s="54"/>
      <c r="X76" s="54">
        <v>775880</v>
      </c>
      <c r="Y76" s="54"/>
      <c r="Z76" s="54">
        <v>92200</v>
      </c>
      <c r="AA76" s="276">
        <v>1328680</v>
      </c>
      <c r="AB76" s="276"/>
      <c r="AC76" s="276"/>
      <c r="AD76" s="276"/>
      <c r="AE76" s="276">
        <v>692031.03</v>
      </c>
      <c r="AF76" s="276">
        <v>179642.6</v>
      </c>
      <c r="AG76" s="276"/>
      <c r="AH76" s="276"/>
      <c r="AI76" s="276">
        <v>10111</v>
      </c>
      <c r="AJ76" s="83">
        <f t="shared" si="7"/>
        <v>1430948.3499999999</v>
      </c>
      <c r="AK76" s="21">
        <f t="shared" si="8"/>
        <v>82250.22</v>
      </c>
      <c r="AL76" s="84">
        <f t="shared" si="9"/>
        <v>1348698.13</v>
      </c>
      <c r="AM76" s="24">
        <f t="shared" si="10"/>
        <v>3083771.59</v>
      </c>
      <c r="AN76" s="25">
        <f t="shared" si="11"/>
        <v>2210464.63</v>
      </c>
      <c r="AO76" s="16">
        <f t="shared" si="12"/>
        <v>873306.96</v>
      </c>
    </row>
    <row r="77" spans="1:41" ht="15" thickBot="1" x14ac:dyDescent="0.25">
      <c r="A77" s="62" t="s">
        <v>35</v>
      </c>
      <c r="B77" s="62" t="s">
        <v>36</v>
      </c>
      <c r="C77" s="86">
        <v>3680</v>
      </c>
      <c r="D77" s="87" t="s">
        <v>884</v>
      </c>
      <c r="E77" s="277" t="s">
        <v>1665</v>
      </c>
      <c r="F77" s="274">
        <v>319312.93</v>
      </c>
      <c r="G77" s="274">
        <v>120369</v>
      </c>
      <c r="H77" s="274">
        <v>14415.28</v>
      </c>
      <c r="I77" s="274"/>
      <c r="J77" s="277">
        <v>2877645.83</v>
      </c>
      <c r="K77" s="277">
        <v>103026.62</v>
      </c>
      <c r="L77" s="275">
        <v>0</v>
      </c>
      <c r="M77" s="275">
        <v>130684.53</v>
      </c>
      <c r="N77" s="275">
        <v>242300</v>
      </c>
      <c r="O77" s="275"/>
      <c r="P77" s="277"/>
      <c r="Q77" s="277"/>
      <c r="R77" s="277">
        <v>535629.29</v>
      </c>
      <c r="S77" s="277">
        <v>2241713.0099999998</v>
      </c>
      <c r="T77" s="54">
        <v>948834.9</v>
      </c>
      <c r="U77" s="54"/>
      <c r="V77" s="54">
        <v>663.18</v>
      </c>
      <c r="W77" s="54"/>
      <c r="X77" s="54">
        <v>767840</v>
      </c>
      <c r="Y77" s="54"/>
      <c r="Z77" s="54">
        <v>181592</v>
      </c>
      <c r="AA77" s="276">
        <v>1256392</v>
      </c>
      <c r="AB77" s="276"/>
      <c r="AC77" s="276"/>
      <c r="AD77" s="276"/>
      <c r="AE77" s="276">
        <v>806436.46</v>
      </c>
      <c r="AF77" s="276">
        <v>214475.8</v>
      </c>
      <c r="AG77" s="276"/>
      <c r="AH77" s="276"/>
      <c r="AI77" s="276">
        <v>49830.94</v>
      </c>
      <c r="AJ77" s="83">
        <f t="shared" si="7"/>
        <v>454097.21</v>
      </c>
      <c r="AK77" s="21">
        <f t="shared" si="8"/>
        <v>372984.53</v>
      </c>
      <c r="AL77" s="84">
        <f t="shared" si="9"/>
        <v>81112.679999999993</v>
      </c>
      <c r="AM77" s="24">
        <f t="shared" si="10"/>
        <v>1898930.08</v>
      </c>
      <c r="AN77" s="25">
        <f t="shared" si="11"/>
        <v>2327135.1999999997</v>
      </c>
      <c r="AO77" s="16">
        <f t="shared" si="12"/>
        <v>-428205.11999999965</v>
      </c>
    </row>
    <row r="78" spans="1:41" ht="15" thickBot="1" x14ac:dyDescent="0.25">
      <c r="A78" s="62" t="s">
        <v>35</v>
      </c>
      <c r="B78" s="62" t="s">
        <v>36</v>
      </c>
      <c r="C78" s="86">
        <v>5005</v>
      </c>
      <c r="D78" s="87" t="s">
        <v>885</v>
      </c>
      <c r="E78" s="277" t="s">
        <v>1666</v>
      </c>
      <c r="F78" s="274">
        <v>204057.64</v>
      </c>
      <c r="G78" s="274">
        <v>39825.5</v>
      </c>
      <c r="H78" s="274">
        <v>64706.55</v>
      </c>
      <c r="I78" s="274"/>
      <c r="J78" s="277">
        <v>825096.07</v>
      </c>
      <c r="K78" s="277">
        <v>536841.11</v>
      </c>
      <c r="L78" s="275">
        <v>3000</v>
      </c>
      <c r="M78" s="275">
        <v>170657.54</v>
      </c>
      <c r="N78" s="275">
        <v>10000</v>
      </c>
      <c r="O78" s="275">
        <v>381</v>
      </c>
      <c r="P78" s="277"/>
      <c r="Q78" s="277"/>
      <c r="R78" s="277">
        <v>-295703.48</v>
      </c>
      <c r="S78" s="277">
        <v>1881918.88</v>
      </c>
      <c r="T78" s="54">
        <v>1472297.44</v>
      </c>
      <c r="U78" s="54"/>
      <c r="V78" s="54">
        <v>479.24</v>
      </c>
      <c r="W78" s="54"/>
      <c r="X78" s="54">
        <v>1524000.25</v>
      </c>
      <c r="Y78" s="54"/>
      <c r="Z78" s="54">
        <v>97600</v>
      </c>
      <c r="AA78" s="276">
        <v>2108360.25</v>
      </c>
      <c r="AB78" s="276"/>
      <c r="AC78" s="276"/>
      <c r="AD78" s="276"/>
      <c r="AE78" s="276">
        <v>684889.35</v>
      </c>
      <c r="AF78" s="276">
        <v>206386.4</v>
      </c>
      <c r="AG78" s="276"/>
      <c r="AH78" s="276"/>
      <c r="AI78" s="276">
        <v>140550</v>
      </c>
      <c r="AJ78" s="83">
        <f t="shared" si="7"/>
        <v>308589.69</v>
      </c>
      <c r="AK78" s="21">
        <f t="shared" si="8"/>
        <v>184038.54</v>
      </c>
      <c r="AL78" s="84">
        <f t="shared" si="9"/>
        <v>124551.15</v>
      </c>
      <c r="AM78" s="24">
        <f t="shared" si="10"/>
        <v>3094376.9299999997</v>
      </c>
      <c r="AN78" s="25">
        <f t="shared" si="11"/>
        <v>3140186</v>
      </c>
      <c r="AO78" s="16">
        <f t="shared" si="12"/>
        <v>-45809.070000000298</v>
      </c>
    </row>
    <row r="79" spans="1:41" ht="15" thickBot="1" x14ac:dyDescent="0.25">
      <c r="A79" s="62" t="s">
        <v>35</v>
      </c>
      <c r="B79" s="62" t="s">
        <v>36</v>
      </c>
      <c r="C79" s="86">
        <v>3048</v>
      </c>
      <c r="D79" s="87" t="s">
        <v>886</v>
      </c>
      <c r="E79" s="277" t="s">
        <v>1667</v>
      </c>
      <c r="F79" s="274">
        <v>146529.03</v>
      </c>
      <c r="G79" s="274">
        <v>15677.5</v>
      </c>
      <c r="H79" s="274">
        <v>58118.47</v>
      </c>
      <c r="I79" s="274"/>
      <c r="J79" s="277">
        <v>810473.22</v>
      </c>
      <c r="K79" s="277">
        <v>1194591.29</v>
      </c>
      <c r="L79" s="275">
        <v>0</v>
      </c>
      <c r="M79" s="275">
        <v>43350</v>
      </c>
      <c r="N79" s="275"/>
      <c r="O79" s="275">
        <v>937.85</v>
      </c>
      <c r="P79" s="277">
        <v>5000</v>
      </c>
      <c r="Q79" s="277"/>
      <c r="R79" s="277">
        <v>211939.61</v>
      </c>
      <c r="S79" s="277">
        <v>1941230.36</v>
      </c>
      <c r="T79" s="54">
        <v>952271.63</v>
      </c>
      <c r="U79" s="54">
        <v>168590</v>
      </c>
      <c r="V79" s="54">
        <v>360.33</v>
      </c>
      <c r="W79" s="54"/>
      <c r="X79" s="54">
        <v>896209.5</v>
      </c>
      <c r="Y79" s="54"/>
      <c r="Z79" s="54">
        <v>258810.72</v>
      </c>
      <c r="AA79" s="276">
        <v>1313418.5</v>
      </c>
      <c r="AB79" s="276"/>
      <c r="AC79" s="276"/>
      <c r="AD79" s="276"/>
      <c r="AE79" s="276">
        <v>635517.81999999995</v>
      </c>
      <c r="AF79" s="276">
        <v>125131.17</v>
      </c>
      <c r="AG79" s="276"/>
      <c r="AH79" s="276"/>
      <c r="AI79" s="276">
        <v>134488</v>
      </c>
      <c r="AJ79" s="83">
        <f t="shared" si="7"/>
        <v>220325</v>
      </c>
      <c r="AK79" s="21">
        <f t="shared" si="8"/>
        <v>44287.85</v>
      </c>
      <c r="AL79" s="84">
        <f t="shared" si="9"/>
        <v>176037.15</v>
      </c>
      <c r="AM79" s="24">
        <f t="shared" si="10"/>
        <v>2276242.1800000002</v>
      </c>
      <c r="AN79" s="25">
        <f t="shared" si="11"/>
        <v>2208555.4899999998</v>
      </c>
      <c r="AO79" s="16">
        <f t="shared" si="12"/>
        <v>67686.69000000041</v>
      </c>
    </row>
    <row r="80" spans="1:41" ht="15" thickBot="1" x14ac:dyDescent="0.25">
      <c r="A80" s="62" t="s">
        <v>35</v>
      </c>
      <c r="B80" s="62" t="s">
        <v>36</v>
      </c>
      <c r="C80" s="86">
        <v>6117</v>
      </c>
      <c r="D80" s="87" t="s">
        <v>887</v>
      </c>
      <c r="E80" s="277" t="s">
        <v>1668</v>
      </c>
      <c r="F80" s="274">
        <v>338370.53</v>
      </c>
      <c r="G80" s="274">
        <v>48147</v>
      </c>
      <c r="H80" s="274">
        <v>73355</v>
      </c>
      <c r="I80" s="274"/>
      <c r="J80" s="277">
        <v>385082.6</v>
      </c>
      <c r="K80" s="277">
        <v>92908.12</v>
      </c>
      <c r="L80" s="275">
        <v>0</v>
      </c>
      <c r="M80" s="275">
        <v>97342.27</v>
      </c>
      <c r="N80" s="275"/>
      <c r="O80" s="275"/>
      <c r="P80" s="277">
        <v>5000</v>
      </c>
      <c r="Q80" s="277">
        <v>-1140722.08</v>
      </c>
      <c r="R80" s="277"/>
      <c r="S80" s="277">
        <v>1940061.77</v>
      </c>
      <c r="T80" s="54">
        <v>1526498.21</v>
      </c>
      <c r="U80" s="54">
        <v>157000</v>
      </c>
      <c r="V80" s="54">
        <v>610.63</v>
      </c>
      <c r="W80" s="54"/>
      <c r="X80" s="54">
        <v>1397849</v>
      </c>
      <c r="Y80" s="54"/>
      <c r="Z80" s="54">
        <v>235000</v>
      </c>
      <c r="AA80" s="276">
        <v>2205329</v>
      </c>
      <c r="AB80" s="276"/>
      <c r="AC80" s="276"/>
      <c r="AD80" s="276"/>
      <c r="AE80" s="276">
        <v>892027.51</v>
      </c>
      <c r="AF80" s="276">
        <v>113108.04</v>
      </c>
      <c r="AG80" s="276"/>
      <c r="AH80" s="276"/>
      <c r="AI80" s="276">
        <v>67300</v>
      </c>
      <c r="AJ80" s="83">
        <f t="shared" si="7"/>
        <v>459872.53</v>
      </c>
      <c r="AK80" s="21">
        <f t="shared" si="8"/>
        <v>97342.27</v>
      </c>
      <c r="AL80" s="84">
        <f t="shared" si="9"/>
        <v>362530.26</v>
      </c>
      <c r="AM80" s="24">
        <f t="shared" si="10"/>
        <v>3316957.84</v>
      </c>
      <c r="AN80" s="25">
        <f t="shared" si="11"/>
        <v>3277764.55</v>
      </c>
      <c r="AO80" s="16">
        <f t="shared" si="12"/>
        <v>39193.290000000037</v>
      </c>
    </row>
    <row r="81" spans="1:41" ht="15" thickBot="1" x14ac:dyDescent="0.25">
      <c r="A81" s="62" t="s">
        <v>35</v>
      </c>
      <c r="B81" s="62" t="s">
        <v>36</v>
      </c>
      <c r="C81" s="86">
        <v>3261</v>
      </c>
      <c r="D81" s="87" t="s">
        <v>888</v>
      </c>
      <c r="E81" s="277" t="s">
        <v>1669</v>
      </c>
      <c r="F81" s="274">
        <v>144904.57999999999</v>
      </c>
      <c r="G81" s="274">
        <v>14784</v>
      </c>
      <c r="H81" s="274">
        <v>158858.34</v>
      </c>
      <c r="I81" s="274"/>
      <c r="J81" s="277">
        <v>328002</v>
      </c>
      <c r="K81" s="277">
        <v>-224948.53</v>
      </c>
      <c r="L81" s="275">
        <v>348057.4</v>
      </c>
      <c r="M81" s="275">
        <v>111599.08</v>
      </c>
      <c r="N81" s="275"/>
      <c r="O81" s="275"/>
      <c r="P81" s="277">
        <v>5000</v>
      </c>
      <c r="Q81" s="277"/>
      <c r="R81" s="277">
        <v>-1448017.05</v>
      </c>
      <c r="S81" s="277">
        <v>2076384.94</v>
      </c>
      <c r="T81" s="54">
        <v>992850.73</v>
      </c>
      <c r="U81" s="54"/>
      <c r="V81" s="54">
        <v>412.69</v>
      </c>
      <c r="W81" s="54"/>
      <c r="X81" s="54">
        <v>841138.07</v>
      </c>
      <c r="Y81" s="54"/>
      <c r="Z81" s="54">
        <v>33600</v>
      </c>
      <c r="AA81" s="276">
        <v>1239978.07</v>
      </c>
      <c r="AB81" s="276"/>
      <c r="AC81" s="276"/>
      <c r="AD81" s="276"/>
      <c r="AE81" s="276">
        <v>739353.17</v>
      </c>
      <c r="AF81" s="276">
        <v>407869.94</v>
      </c>
      <c r="AG81" s="276"/>
      <c r="AH81" s="276"/>
      <c r="AI81" s="276">
        <v>27436.29</v>
      </c>
      <c r="AJ81" s="83">
        <f t="shared" si="7"/>
        <v>318546.92</v>
      </c>
      <c r="AK81" s="21">
        <f t="shared" si="8"/>
        <v>459656.48000000004</v>
      </c>
      <c r="AL81" s="84">
        <f t="shared" si="9"/>
        <v>-141109.56000000006</v>
      </c>
      <c r="AM81" s="24">
        <f t="shared" si="10"/>
        <v>1868001.4899999998</v>
      </c>
      <c r="AN81" s="25">
        <f t="shared" si="11"/>
        <v>2414637.4700000002</v>
      </c>
      <c r="AO81" s="16">
        <f t="shared" si="12"/>
        <v>-546635.98000000045</v>
      </c>
    </row>
    <row r="82" spans="1:41" ht="15" thickBot="1" x14ac:dyDescent="0.25">
      <c r="A82" s="62" t="s">
        <v>35</v>
      </c>
      <c r="B82" s="62" t="s">
        <v>36</v>
      </c>
      <c r="C82" s="86">
        <v>2381</v>
      </c>
      <c r="D82" s="87" t="s">
        <v>889</v>
      </c>
      <c r="E82" s="277" t="s">
        <v>1670</v>
      </c>
      <c r="F82" s="274">
        <v>528563.29</v>
      </c>
      <c r="G82" s="274">
        <v>0</v>
      </c>
      <c r="H82" s="274">
        <v>84144.99</v>
      </c>
      <c r="I82" s="274"/>
      <c r="J82" s="277">
        <v>62963.3</v>
      </c>
      <c r="K82" s="277">
        <v>347705.28</v>
      </c>
      <c r="L82" s="275"/>
      <c r="M82" s="275">
        <v>135926.13</v>
      </c>
      <c r="N82" s="275"/>
      <c r="O82" s="275"/>
      <c r="P82" s="277">
        <v>10000</v>
      </c>
      <c r="Q82" s="277"/>
      <c r="R82" s="277">
        <v>-997051.67</v>
      </c>
      <c r="S82" s="277">
        <v>1879892.65</v>
      </c>
      <c r="T82" s="54">
        <v>1074081.3500000001</v>
      </c>
      <c r="U82" s="54"/>
      <c r="V82" s="54">
        <v>822.85</v>
      </c>
      <c r="W82" s="54"/>
      <c r="X82" s="54">
        <v>346577.5</v>
      </c>
      <c r="Y82" s="54"/>
      <c r="Z82" s="54">
        <v>16300</v>
      </c>
      <c r="AA82" s="276">
        <v>715042.5</v>
      </c>
      <c r="AB82" s="276"/>
      <c r="AC82" s="276">
        <v>4820</v>
      </c>
      <c r="AD82" s="276"/>
      <c r="AE82" s="276">
        <v>543237.37</v>
      </c>
      <c r="AF82" s="276">
        <v>164498.07999999999</v>
      </c>
      <c r="AG82" s="276"/>
      <c r="AH82" s="276"/>
      <c r="AI82" s="276"/>
      <c r="AJ82" s="83">
        <f t="shared" si="7"/>
        <v>612708.28</v>
      </c>
      <c r="AK82" s="21">
        <f t="shared" si="8"/>
        <v>135926.13</v>
      </c>
      <c r="AL82" s="84">
        <f t="shared" si="9"/>
        <v>476782.15</v>
      </c>
      <c r="AM82" s="24">
        <f t="shared" si="10"/>
        <v>1437781.7000000002</v>
      </c>
      <c r="AN82" s="25">
        <f t="shared" si="11"/>
        <v>1427597.9500000002</v>
      </c>
      <c r="AO82" s="16">
        <f t="shared" si="12"/>
        <v>10183.75</v>
      </c>
    </row>
    <row r="83" spans="1:41" ht="15" thickBot="1" x14ac:dyDescent="0.25">
      <c r="A83" s="62" t="s">
        <v>35</v>
      </c>
      <c r="B83" s="62" t="s">
        <v>36</v>
      </c>
      <c r="C83" s="86">
        <v>2712</v>
      </c>
      <c r="D83" s="87" t="s">
        <v>890</v>
      </c>
      <c r="E83" s="277" t="s">
        <v>1671</v>
      </c>
      <c r="F83" s="274">
        <v>449339.77</v>
      </c>
      <c r="G83" s="274">
        <v>34823.9</v>
      </c>
      <c r="H83" s="274">
        <v>52229.7</v>
      </c>
      <c r="I83" s="274"/>
      <c r="J83" s="277">
        <v>342057.27</v>
      </c>
      <c r="K83" s="277">
        <v>228457.7</v>
      </c>
      <c r="L83" s="275">
        <v>0</v>
      </c>
      <c r="M83" s="275">
        <v>71945.820000000007</v>
      </c>
      <c r="N83" s="275">
        <v>970</v>
      </c>
      <c r="O83" s="275">
        <v>52030</v>
      </c>
      <c r="P83" s="277"/>
      <c r="Q83" s="277"/>
      <c r="R83" s="277">
        <v>-830106.11</v>
      </c>
      <c r="S83" s="277">
        <v>1840507.51</v>
      </c>
      <c r="T83" s="54">
        <v>814821.93</v>
      </c>
      <c r="U83" s="54"/>
      <c r="V83" s="54">
        <v>714.09</v>
      </c>
      <c r="W83" s="54"/>
      <c r="X83" s="54">
        <v>1419124</v>
      </c>
      <c r="Y83" s="54"/>
      <c r="Z83" s="54">
        <v>12200</v>
      </c>
      <c r="AA83" s="276">
        <v>1634264</v>
      </c>
      <c r="AB83" s="276"/>
      <c r="AC83" s="276"/>
      <c r="AD83" s="276"/>
      <c r="AE83" s="276">
        <v>445768.04</v>
      </c>
      <c r="AF83" s="276">
        <v>66716.86</v>
      </c>
      <c r="AG83" s="276"/>
      <c r="AH83" s="276"/>
      <c r="AI83" s="276">
        <v>74950</v>
      </c>
      <c r="AJ83" s="83">
        <f t="shared" si="7"/>
        <v>536393.37</v>
      </c>
      <c r="AK83" s="21">
        <f t="shared" si="8"/>
        <v>124945.82</v>
      </c>
      <c r="AL83" s="84">
        <f t="shared" si="9"/>
        <v>411447.55</v>
      </c>
      <c r="AM83" s="24">
        <f t="shared" si="10"/>
        <v>2246860.02</v>
      </c>
      <c r="AN83" s="25">
        <f t="shared" si="11"/>
        <v>2221698.9</v>
      </c>
      <c r="AO83" s="16">
        <f t="shared" si="12"/>
        <v>25161.120000000112</v>
      </c>
    </row>
    <row r="84" spans="1:41" ht="15" thickBot="1" x14ac:dyDescent="0.25">
      <c r="A84" s="62" t="s">
        <v>35</v>
      </c>
      <c r="B84" s="62" t="s">
        <v>36</v>
      </c>
      <c r="C84" s="86">
        <v>1686</v>
      </c>
      <c r="D84" s="87" t="s">
        <v>891</v>
      </c>
      <c r="E84" s="277" t="s">
        <v>1672</v>
      </c>
      <c r="F84" s="274">
        <v>114430.94</v>
      </c>
      <c r="G84" s="274">
        <v>25956</v>
      </c>
      <c r="H84" s="274">
        <v>48055</v>
      </c>
      <c r="I84" s="274"/>
      <c r="J84" s="277">
        <v>738696.02</v>
      </c>
      <c r="K84" s="277">
        <v>92212.99</v>
      </c>
      <c r="L84" s="275">
        <v>48055</v>
      </c>
      <c r="M84" s="275">
        <v>71114.84</v>
      </c>
      <c r="N84" s="275">
        <v>5000</v>
      </c>
      <c r="O84" s="275">
        <v>67500</v>
      </c>
      <c r="P84" s="277"/>
      <c r="Q84" s="277">
        <v>-1687841.73</v>
      </c>
      <c r="R84" s="277">
        <v>-500.27</v>
      </c>
      <c r="S84" s="277">
        <v>2651073.88</v>
      </c>
      <c r="T84" s="54">
        <v>763558.37</v>
      </c>
      <c r="U84" s="54">
        <v>38460</v>
      </c>
      <c r="V84" s="54">
        <v>358.24</v>
      </c>
      <c r="W84" s="54"/>
      <c r="X84" s="54">
        <v>650613</v>
      </c>
      <c r="Y84" s="54"/>
      <c r="Z84" s="54">
        <v>89027.94</v>
      </c>
      <c r="AA84" s="276">
        <v>899473</v>
      </c>
      <c r="AB84" s="276"/>
      <c r="AC84" s="276"/>
      <c r="AD84" s="276"/>
      <c r="AE84" s="276">
        <v>637175.9</v>
      </c>
      <c r="AF84" s="276">
        <v>40845.17</v>
      </c>
      <c r="AG84" s="276"/>
      <c r="AH84" s="276"/>
      <c r="AI84" s="276">
        <v>73380.25</v>
      </c>
      <c r="AJ84" s="83">
        <f t="shared" si="7"/>
        <v>188441.94</v>
      </c>
      <c r="AK84" s="21">
        <f t="shared" si="8"/>
        <v>191669.84</v>
      </c>
      <c r="AL84" s="84">
        <f t="shared" si="9"/>
        <v>-3227.8999999999942</v>
      </c>
      <c r="AM84" s="24">
        <f t="shared" si="10"/>
        <v>1542017.5499999998</v>
      </c>
      <c r="AN84" s="25">
        <f t="shared" si="11"/>
        <v>1650874.3199999998</v>
      </c>
      <c r="AO84" s="16">
        <f t="shared" si="12"/>
        <v>-108856.77000000002</v>
      </c>
    </row>
    <row r="85" spans="1:41" ht="15" thickBot="1" x14ac:dyDescent="0.25">
      <c r="A85" s="62" t="s">
        <v>35</v>
      </c>
      <c r="B85" s="62" t="s">
        <v>36</v>
      </c>
      <c r="C85" s="86">
        <v>2512</v>
      </c>
      <c r="D85" s="87" t="s">
        <v>892</v>
      </c>
      <c r="E85" s="277" t="s">
        <v>1783</v>
      </c>
      <c r="F85" s="274">
        <v>288139.08</v>
      </c>
      <c r="G85" s="274">
        <v>42829</v>
      </c>
      <c r="H85" s="274">
        <v>40041.9</v>
      </c>
      <c r="I85" s="274"/>
      <c r="J85" s="277">
        <v>547350.55000000005</v>
      </c>
      <c r="K85" s="277">
        <v>299169.43</v>
      </c>
      <c r="L85" s="275">
        <v>3000</v>
      </c>
      <c r="M85" s="275">
        <v>113700</v>
      </c>
      <c r="N85" s="275">
        <v>42500</v>
      </c>
      <c r="O85" s="275"/>
      <c r="P85" s="277">
        <v>15000</v>
      </c>
      <c r="Q85" s="277"/>
      <c r="R85" s="277"/>
      <c r="S85" s="277">
        <v>3200752.69</v>
      </c>
      <c r="T85" s="54">
        <v>942310.89</v>
      </c>
      <c r="U85" s="54">
        <v>145180</v>
      </c>
      <c r="V85" s="54">
        <v>1027.3800000000001</v>
      </c>
      <c r="W85" s="54"/>
      <c r="X85" s="54">
        <v>614788</v>
      </c>
      <c r="Y85" s="54"/>
      <c r="Z85" s="54">
        <v>34500</v>
      </c>
      <c r="AA85" s="276">
        <v>933068</v>
      </c>
      <c r="AB85" s="276"/>
      <c r="AC85" s="276"/>
      <c r="AD85" s="276"/>
      <c r="AE85" s="276">
        <v>684645.69</v>
      </c>
      <c r="AF85" s="276">
        <v>186857.66</v>
      </c>
      <c r="AG85" s="276"/>
      <c r="AH85" s="276"/>
      <c r="AI85" s="276">
        <v>162268</v>
      </c>
      <c r="AJ85" s="83">
        <f t="shared" si="7"/>
        <v>371009.98000000004</v>
      </c>
      <c r="AK85" s="21">
        <f t="shared" si="8"/>
        <v>159200</v>
      </c>
      <c r="AL85" s="84">
        <f t="shared" si="9"/>
        <v>211809.98000000004</v>
      </c>
      <c r="AM85" s="24">
        <f t="shared" si="10"/>
        <v>1737806.27</v>
      </c>
      <c r="AN85" s="25">
        <f t="shared" si="11"/>
        <v>1966839.3499999999</v>
      </c>
      <c r="AO85" s="16">
        <f t="shared" si="12"/>
        <v>-229033.07999999984</v>
      </c>
    </row>
    <row r="86" spans="1:41" ht="15" thickBot="1" x14ac:dyDescent="0.25">
      <c r="A86" s="62" t="s">
        <v>315</v>
      </c>
      <c r="B86" s="62" t="s">
        <v>46</v>
      </c>
      <c r="C86" s="86">
        <v>3664</v>
      </c>
      <c r="D86" s="87" t="s">
        <v>893</v>
      </c>
      <c r="E86" s="277" t="s">
        <v>1673</v>
      </c>
      <c r="F86" s="274">
        <v>255476.83</v>
      </c>
      <c r="G86" s="274">
        <v>13065</v>
      </c>
      <c r="H86" s="274">
        <v>40352.410000000003</v>
      </c>
      <c r="I86" s="274"/>
      <c r="J86" s="277">
        <v>340282.25</v>
      </c>
      <c r="K86" s="277">
        <v>1177475.3700000001</v>
      </c>
      <c r="L86" s="275">
        <v>9660</v>
      </c>
      <c r="M86" s="275">
        <v>46054.39</v>
      </c>
      <c r="N86" s="275"/>
      <c r="O86" s="275">
        <v>26.64</v>
      </c>
      <c r="P86" s="277">
        <v>79688</v>
      </c>
      <c r="Q86" s="277"/>
      <c r="R86" s="277">
        <v>232540.81</v>
      </c>
      <c r="S86" s="277">
        <v>1975689.39</v>
      </c>
      <c r="T86" s="54">
        <v>1009408.71</v>
      </c>
      <c r="U86" s="54">
        <v>101700</v>
      </c>
      <c r="V86" s="54">
        <v>702.97</v>
      </c>
      <c r="W86" s="54"/>
      <c r="X86" s="54">
        <v>909472</v>
      </c>
      <c r="Y86" s="54"/>
      <c r="Z86" s="54">
        <v>104685</v>
      </c>
      <c r="AA86" s="276">
        <v>1489042</v>
      </c>
      <c r="AB86" s="276"/>
      <c r="AC86" s="276">
        <v>1800</v>
      </c>
      <c r="AD86" s="276"/>
      <c r="AE86" s="276">
        <v>542054.28</v>
      </c>
      <c r="AF86" s="276">
        <v>311197.28999999998</v>
      </c>
      <c r="AG86" s="276"/>
      <c r="AH86" s="276"/>
      <c r="AI86" s="276">
        <v>1000</v>
      </c>
      <c r="AJ86" s="83">
        <f t="shared" si="7"/>
        <v>308894.24</v>
      </c>
      <c r="AK86" s="21">
        <f t="shared" si="8"/>
        <v>55741.03</v>
      </c>
      <c r="AL86" s="84">
        <f t="shared" si="9"/>
        <v>253153.21</v>
      </c>
      <c r="AM86" s="24">
        <f t="shared" si="10"/>
        <v>2125968.6799999997</v>
      </c>
      <c r="AN86" s="25">
        <f t="shared" si="11"/>
        <v>2345093.5699999998</v>
      </c>
      <c r="AO86" s="16">
        <f t="shared" si="12"/>
        <v>-219124.89000000013</v>
      </c>
    </row>
    <row r="87" spans="1:41" ht="15" thickBot="1" x14ac:dyDescent="0.25">
      <c r="A87" s="62" t="s">
        <v>315</v>
      </c>
      <c r="B87" s="62" t="s">
        <v>46</v>
      </c>
      <c r="C87" s="86">
        <v>7927</v>
      </c>
      <c r="D87" s="87" t="s">
        <v>894</v>
      </c>
      <c r="E87" s="277" t="s">
        <v>1674</v>
      </c>
      <c r="F87" s="274">
        <v>1295993.1299999999</v>
      </c>
      <c r="G87" s="274">
        <v>43599.6</v>
      </c>
      <c r="H87" s="274">
        <v>77488.820000000007</v>
      </c>
      <c r="I87" s="274"/>
      <c r="J87" s="277">
        <v>1945338.09</v>
      </c>
      <c r="K87" s="277">
        <v>1029914.33</v>
      </c>
      <c r="L87" s="275">
        <v>3000</v>
      </c>
      <c r="M87" s="275">
        <v>77684.820000000007</v>
      </c>
      <c r="N87" s="275"/>
      <c r="O87" s="275">
        <v>109.62</v>
      </c>
      <c r="P87" s="277">
        <v>659984</v>
      </c>
      <c r="Q87" s="277"/>
      <c r="R87" s="277">
        <v>198957.28</v>
      </c>
      <c r="S87" s="277">
        <v>3812204.74</v>
      </c>
      <c r="T87" s="54">
        <v>1786084.97</v>
      </c>
      <c r="U87" s="54"/>
      <c r="V87" s="54">
        <v>928.83</v>
      </c>
      <c r="W87" s="54"/>
      <c r="X87" s="54">
        <v>737674.1</v>
      </c>
      <c r="Y87" s="54"/>
      <c r="Z87" s="54">
        <v>745180</v>
      </c>
      <c r="AA87" s="276">
        <v>1519762.1</v>
      </c>
      <c r="AB87" s="276"/>
      <c r="AC87" s="276">
        <v>2000</v>
      </c>
      <c r="AD87" s="276"/>
      <c r="AE87" s="276">
        <v>767290.46</v>
      </c>
      <c r="AF87" s="276">
        <v>329139.01</v>
      </c>
      <c r="AG87" s="276"/>
      <c r="AH87" s="276"/>
      <c r="AI87" s="276"/>
      <c r="AJ87" s="83">
        <f t="shared" si="7"/>
        <v>1417081.55</v>
      </c>
      <c r="AK87" s="21">
        <f t="shared" si="8"/>
        <v>80794.44</v>
      </c>
      <c r="AL87" s="84">
        <f t="shared" si="9"/>
        <v>1336287.1100000001</v>
      </c>
      <c r="AM87" s="24">
        <f t="shared" si="10"/>
        <v>3269867.9</v>
      </c>
      <c r="AN87" s="25">
        <f t="shared" si="11"/>
        <v>2618191.5700000003</v>
      </c>
      <c r="AO87" s="16">
        <f t="shared" si="12"/>
        <v>651676.32999999961</v>
      </c>
    </row>
    <row r="88" spans="1:41" ht="15" thickBot="1" x14ac:dyDescent="0.25">
      <c r="A88" s="62" t="s">
        <v>315</v>
      </c>
      <c r="B88" s="62" t="s">
        <v>46</v>
      </c>
      <c r="C88" s="86">
        <v>7609</v>
      </c>
      <c r="D88" s="87" t="s">
        <v>895</v>
      </c>
      <c r="E88" s="277" t="s">
        <v>1675</v>
      </c>
      <c r="F88" s="274">
        <v>616031.38</v>
      </c>
      <c r="G88" s="274">
        <v>24329</v>
      </c>
      <c r="H88" s="274">
        <v>92661.09</v>
      </c>
      <c r="I88" s="274"/>
      <c r="J88" s="277">
        <v>1897970.43</v>
      </c>
      <c r="K88" s="277">
        <v>815621.52</v>
      </c>
      <c r="L88" s="275">
        <v>4730</v>
      </c>
      <c r="M88" s="275">
        <v>121357</v>
      </c>
      <c r="N88" s="275"/>
      <c r="O88" s="275">
        <v>103210</v>
      </c>
      <c r="P88" s="277"/>
      <c r="Q88" s="277"/>
      <c r="R88" s="277">
        <v>209750.49</v>
      </c>
      <c r="S88" s="277">
        <v>3564237.85</v>
      </c>
      <c r="T88" s="54">
        <v>1428052.14</v>
      </c>
      <c r="U88" s="54">
        <v>25450</v>
      </c>
      <c r="V88" s="54">
        <v>752.05</v>
      </c>
      <c r="W88" s="54"/>
      <c r="X88" s="54">
        <v>783231.22</v>
      </c>
      <c r="Y88" s="54"/>
      <c r="Z88" s="54">
        <v>545080</v>
      </c>
      <c r="AA88" s="276">
        <v>1416111.22</v>
      </c>
      <c r="AB88" s="276"/>
      <c r="AC88" s="276">
        <v>4000</v>
      </c>
      <c r="AD88" s="276"/>
      <c r="AE88" s="276">
        <v>804941.98</v>
      </c>
      <c r="AF88" s="276">
        <v>239851.55</v>
      </c>
      <c r="AG88" s="276"/>
      <c r="AH88" s="276"/>
      <c r="AI88" s="276"/>
      <c r="AJ88" s="83">
        <f t="shared" si="7"/>
        <v>733021.47</v>
      </c>
      <c r="AK88" s="21">
        <f t="shared" si="8"/>
        <v>229297</v>
      </c>
      <c r="AL88" s="84">
        <f t="shared" si="9"/>
        <v>503724.47</v>
      </c>
      <c r="AM88" s="24">
        <f t="shared" si="10"/>
        <v>2782565.41</v>
      </c>
      <c r="AN88" s="25">
        <f t="shared" si="11"/>
        <v>2464904.75</v>
      </c>
      <c r="AO88" s="16">
        <f t="shared" si="12"/>
        <v>317660.66000000015</v>
      </c>
    </row>
    <row r="89" spans="1:41" ht="15" thickBot="1" x14ac:dyDescent="0.25">
      <c r="A89" s="62" t="s">
        <v>315</v>
      </c>
      <c r="B89" s="62" t="s">
        <v>46</v>
      </c>
      <c r="C89" s="86">
        <v>6471</v>
      </c>
      <c r="D89" s="87" t="s">
        <v>896</v>
      </c>
      <c r="E89" s="277" t="s">
        <v>1676</v>
      </c>
      <c r="F89" s="274">
        <v>685046.85</v>
      </c>
      <c r="G89" s="274">
        <v>33083.5</v>
      </c>
      <c r="H89" s="274">
        <v>95721.78</v>
      </c>
      <c r="I89" s="274"/>
      <c r="J89" s="277">
        <v>1136140.6399999999</v>
      </c>
      <c r="K89" s="277">
        <v>621469.81999999995</v>
      </c>
      <c r="L89" s="275">
        <v>2637</v>
      </c>
      <c r="M89" s="275">
        <v>125746.85</v>
      </c>
      <c r="N89" s="275"/>
      <c r="O89" s="275">
        <v>11262.62</v>
      </c>
      <c r="P89" s="277">
        <v>354026.09</v>
      </c>
      <c r="Q89" s="277"/>
      <c r="R89" s="277">
        <v>254111.33</v>
      </c>
      <c r="S89" s="277">
        <v>2080906</v>
      </c>
      <c r="T89" s="54">
        <v>1072242.52</v>
      </c>
      <c r="U89" s="54">
        <v>96720</v>
      </c>
      <c r="V89" s="54">
        <v>899.28</v>
      </c>
      <c r="W89" s="54"/>
      <c r="X89" s="54">
        <v>1431301.4</v>
      </c>
      <c r="Y89" s="54"/>
      <c r="Z89" s="54">
        <v>214619</v>
      </c>
      <c r="AA89" s="276">
        <v>2048601.4</v>
      </c>
      <c r="AB89" s="276"/>
      <c r="AC89" s="276">
        <v>12080</v>
      </c>
      <c r="AD89" s="276"/>
      <c r="AE89" s="276">
        <v>718280.6</v>
      </c>
      <c r="AF89" s="276">
        <v>238503.89</v>
      </c>
      <c r="AG89" s="276"/>
      <c r="AH89" s="276"/>
      <c r="AI89" s="276">
        <v>500</v>
      </c>
      <c r="AJ89" s="83">
        <f t="shared" si="7"/>
        <v>813852.13</v>
      </c>
      <c r="AK89" s="21">
        <f t="shared" si="8"/>
        <v>139646.47</v>
      </c>
      <c r="AL89" s="84">
        <f t="shared" si="9"/>
        <v>674205.66</v>
      </c>
      <c r="AM89" s="24">
        <f t="shared" si="10"/>
        <v>2815782.2</v>
      </c>
      <c r="AN89" s="25">
        <f t="shared" si="11"/>
        <v>3017965.89</v>
      </c>
      <c r="AO89" s="16">
        <f t="shared" si="12"/>
        <v>-202183.68999999994</v>
      </c>
    </row>
    <row r="90" spans="1:41" ht="15" thickBot="1" x14ac:dyDescent="0.25">
      <c r="A90" s="62" t="s">
        <v>315</v>
      </c>
      <c r="B90" s="62" t="s">
        <v>46</v>
      </c>
      <c r="C90" s="86">
        <v>4146</v>
      </c>
      <c r="D90" s="87" t="s">
        <v>897</v>
      </c>
      <c r="E90" s="277" t="s">
        <v>1677</v>
      </c>
      <c r="F90" s="274">
        <v>465983.98</v>
      </c>
      <c r="G90" s="274">
        <v>38458.5</v>
      </c>
      <c r="H90" s="274">
        <v>154927.31</v>
      </c>
      <c r="I90" s="274"/>
      <c r="J90" s="277">
        <v>1127833.31</v>
      </c>
      <c r="K90" s="277">
        <v>437127.87</v>
      </c>
      <c r="L90" s="275">
        <v>0</v>
      </c>
      <c r="M90" s="275">
        <v>76249.259999999995</v>
      </c>
      <c r="N90" s="275"/>
      <c r="O90" s="275">
        <v>16.07</v>
      </c>
      <c r="P90" s="277"/>
      <c r="Q90" s="277"/>
      <c r="R90" s="277">
        <v>165214.85999999999</v>
      </c>
      <c r="S90" s="277">
        <v>2304026.96</v>
      </c>
      <c r="T90" s="54">
        <v>1178934.1299999999</v>
      </c>
      <c r="U90" s="54">
        <v>77100</v>
      </c>
      <c r="V90" s="54">
        <v>963.71</v>
      </c>
      <c r="W90" s="54"/>
      <c r="X90" s="54">
        <v>337596</v>
      </c>
      <c r="Y90" s="54"/>
      <c r="Z90" s="54">
        <v>96943</v>
      </c>
      <c r="AA90" s="276">
        <v>976084</v>
      </c>
      <c r="AB90" s="276"/>
      <c r="AC90" s="276"/>
      <c r="AD90" s="276"/>
      <c r="AE90" s="276">
        <v>489985.83</v>
      </c>
      <c r="AF90" s="276">
        <v>185844.44</v>
      </c>
      <c r="AG90" s="276"/>
      <c r="AH90" s="276"/>
      <c r="AI90" s="276"/>
      <c r="AJ90" s="83">
        <f t="shared" si="7"/>
        <v>659369.79</v>
      </c>
      <c r="AK90" s="21">
        <f t="shared" si="8"/>
        <v>76265.33</v>
      </c>
      <c r="AL90" s="84">
        <f t="shared" si="9"/>
        <v>583104.46000000008</v>
      </c>
      <c r="AM90" s="24">
        <f t="shared" si="10"/>
        <v>1691536.8399999999</v>
      </c>
      <c r="AN90" s="25">
        <f t="shared" si="11"/>
        <v>1651914.27</v>
      </c>
      <c r="AO90" s="16">
        <f t="shared" si="12"/>
        <v>39622.569999999832</v>
      </c>
    </row>
    <row r="91" spans="1:41" ht="15" thickBot="1" x14ac:dyDescent="0.25">
      <c r="A91" s="62" t="s">
        <v>315</v>
      </c>
      <c r="B91" s="62" t="s">
        <v>46</v>
      </c>
      <c r="C91" s="86">
        <v>8209</v>
      </c>
      <c r="D91" s="87" t="s">
        <v>898</v>
      </c>
      <c r="E91" s="277" t="s">
        <v>1678</v>
      </c>
      <c r="F91" s="274">
        <v>603712.81999999995</v>
      </c>
      <c r="G91" s="274">
        <v>100747.76</v>
      </c>
      <c r="H91" s="274">
        <v>131282.23999999999</v>
      </c>
      <c r="I91" s="274"/>
      <c r="J91" s="277">
        <v>736024.14</v>
      </c>
      <c r="K91" s="277">
        <v>1160359.67</v>
      </c>
      <c r="L91" s="275">
        <v>200000</v>
      </c>
      <c r="M91" s="275">
        <v>133336.20000000001</v>
      </c>
      <c r="N91" s="275"/>
      <c r="O91" s="275">
        <v>92750</v>
      </c>
      <c r="P91" s="277">
        <v>4350</v>
      </c>
      <c r="Q91" s="277"/>
      <c r="R91" s="277">
        <v>310154.61</v>
      </c>
      <c r="S91" s="277">
        <v>2345661.54</v>
      </c>
      <c r="T91" s="54">
        <v>1867300.71</v>
      </c>
      <c r="U91" s="54"/>
      <c r="V91" s="54">
        <v>1066.03</v>
      </c>
      <c r="W91" s="54"/>
      <c r="X91" s="54">
        <v>1112104</v>
      </c>
      <c r="Y91" s="54"/>
      <c r="Z91" s="54">
        <v>766352.25</v>
      </c>
      <c r="AA91" s="276">
        <v>2006686.25</v>
      </c>
      <c r="AB91" s="276"/>
      <c r="AC91" s="276"/>
      <c r="AD91" s="276"/>
      <c r="AE91" s="276">
        <v>1014331.61</v>
      </c>
      <c r="AF91" s="276">
        <v>224572.14</v>
      </c>
      <c r="AG91" s="276"/>
      <c r="AH91" s="276"/>
      <c r="AI91" s="276"/>
      <c r="AJ91" s="83">
        <f t="shared" si="7"/>
        <v>835742.82</v>
      </c>
      <c r="AK91" s="21">
        <f t="shared" si="8"/>
        <v>426086.2</v>
      </c>
      <c r="AL91" s="84">
        <f t="shared" si="9"/>
        <v>409656.61999999994</v>
      </c>
      <c r="AM91" s="24">
        <f t="shared" si="10"/>
        <v>3746822.99</v>
      </c>
      <c r="AN91" s="25">
        <f t="shared" si="11"/>
        <v>3245590</v>
      </c>
      <c r="AO91" s="16">
        <f t="shared" si="12"/>
        <v>501232.99000000022</v>
      </c>
    </row>
    <row r="92" spans="1:41" ht="15" thickBot="1" x14ac:dyDescent="0.25">
      <c r="A92" s="62" t="s">
        <v>315</v>
      </c>
      <c r="B92" s="62" t="s">
        <v>46</v>
      </c>
      <c r="C92" s="86">
        <v>4164</v>
      </c>
      <c r="D92" s="87" t="s">
        <v>899</v>
      </c>
      <c r="E92" s="277" t="s">
        <v>1679</v>
      </c>
      <c r="F92" s="274">
        <v>351218.13</v>
      </c>
      <c r="G92" s="274">
        <v>37340</v>
      </c>
      <c r="H92" s="274">
        <v>60166.33</v>
      </c>
      <c r="I92" s="274"/>
      <c r="J92" s="277">
        <v>936397.29</v>
      </c>
      <c r="K92" s="277">
        <v>248940.79</v>
      </c>
      <c r="L92" s="275">
        <v>344000</v>
      </c>
      <c r="M92" s="275">
        <v>85106.77</v>
      </c>
      <c r="N92" s="275"/>
      <c r="O92" s="275">
        <v>174395.08</v>
      </c>
      <c r="P92" s="277">
        <v>2031</v>
      </c>
      <c r="Q92" s="277"/>
      <c r="R92" s="277">
        <v>138603.42000000001</v>
      </c>
      <c r="S92" s="277">
        <v>4378498.51</v>
      </c>
      <c r="T92" s="54">
        <v>933882.21</v>
      </c>
      <c r="U92" s="54"/>
      <c r="V92" s="54">
        <v>647.20000000000005</v>
      </c>
      <c r="W92" s="54"/>
      <c r="X92" s="54">
        <v>1197256</v>
      </c>
      <c r="Y92" s="54"/>
      <c r="Z92" s="54">
        <v>84767</v>
      </c>
      <c r="AA92" s="276">
        <v>1717928</v>
      </c>
      <c r="AB92" s="276"/>
      <c r="AC92" s="276"/>
      <c r="AD92" s="276">
        <v>2040</v>
      </c>
      <c r="AE92" s="276">
        <v>525970.49</v>
      </c>
      <c r="AF92" s="276">
        <v>200886.44</v>
      </c>
      <c r="AG92" s="276"/>
      <c r="AH92" s="276"/>
      <c r="AI92" s="276"/>
      <c r="AJ92" s="83">
        <f t="shared" si="7"/>
        <v>448724.46</v>
      </c>
      <c r="AK92" s="21">
        <f t="shared" si="8"/>
        <v>603501.85</v>
      </c>
      <c r="AL92" s="84">
        <f t="shared" si="9"/>
        <v>-154777.38999999996</v>
      </c>
      <c r="AM92" s="24">
        <f t="shared" si="10"/>
        <v>2216552.41</v>
      </c>
      <c r="AN92" s="25">
        <f t="shared" si="11"/>
        <v>2446824.9300000002</v>
      </c>
      <c r="AO92" s="16">
        <f t="shared" si="12"/>
        <v>-230272.52000000002</v>
      </c>
    </row>
    <row r="93" spans="1:41" ht="15" thickBot="1" x14ac:dyDescent="0.25">
      <c r="A93" s="62" t="s">
        <v>315</v>
      </c>
      <c r="B93" s="62" t="s">
        <v>46</v>
      </c>
      <c r="C93" s="86">
        <v>5920</v>
      </c>
      <c r="D93" s="87" t="s">
        <v>900</v>
      </c>
      <c r="E93" s="277" t="s">
        <v>1680</v>
      </c>
      <c r="F93" s="274">
        <v>225714.69</v>
      </c>
      <c r="G93" s="274">
        <v>104597</v>
      </c>
      <c r="H93" s="274">
        <v>80029.42</v>
      </c>
      <c r="I93" s="274"/>
      <c r="J93" s="277">
        <v>1284718.78</v>
      </c>
      <c r="K93" s="277">
        <v>503289.65</v>
      </c>
      <c r="L93" s="275">
        <v>7940.55</v>
      </c>
      <c r="M93" s="275">
        <v>116100.27</v>
      </c>
      <c r="N93" s="275"/>
      <c r="O93" s="275">
        <v>30000</v>
      </c>
      <c r="P93" s="277">
        <v>2304</v>
      </c>
      <c r="Q93" s="277"/>
      <c r="R93" s="277">
        <v>217178.71</v>
      </c>
      <c r="S93" s="277"/>
      <c r="T93" s="54">
        <v>1242451.55</v>
      </c>
      <c r="U93" s="54"/>
      <c r="V93" s="54">
        <v>786.82</v>
      </c>
      <c r="W93" s="54"/>
      <c r="X93" s="54">
        <v>1469108</v>
      </c>
      <c r="Y93" s="54"/>
      <c r="Z93" s="54">
        <v>133092</v>
      </c>
      <c r="AA93" s="276">
        <v>2208915</v>
      </c>
      <c r="AB93" s="276"/>
      <c r="AC93" s="276">
        <v>4000</v>
      </c>
      <c r="AD93" s="276"/>
      <c r="AE93" s="276">
        <v>757189.84</v>
      </c>
      <c r="AF93" s="276">
        <v>233439.35999999999</v>
      </c>
      <c r="AG93" s="276"/>
      <c r="AH93" s="276"/>
      <c r="AI93" s="276"/>
      <c r="AJ93" s="83">
        <f t="shared" si="7"/>
        <v>410341.11</v>
      </c>
      <c r="AK93" s="21">
        <f t="shared" si="8"/>
        <v>154040.82</v>
      </c>
      <c r="AL93" s="84">
        <f t="shared" si="9"/>
        <v>256300.28999999998</v>
      </c>
      <c r="AM93" s="24">
        <f t="shared" si="10"/>
        <v>2845438.37</v>
      </c>
      <c r="AN93" s="25">
        <f t="shared" si="11"/>
        <v>3203544.1999999997</v>
      </c>
      <c r="AO93" s="16">
        <f t="shared" si="12"/>
        <v>-358105.82999999961</v>
      </c>
    </row>
    <row r="94" spans="1:41" ht="15" thickBot="1" x14ac:dyDescent="0.25">
      <c r="A94" s="62" t="s">
        <v>315</v>
      </c>
      <c r="B94" s="62" t="s">
        <v>46</v>
      </c>
      <c r="C94" s="86">
        <v>4614</v>
      </c>
      <c r="D94" s="87" t="s">
        <v>901</v>
      </c>
      <c r="E94" s="277" t="s">
        <v>1681</v>
      </c>
      <c r="F94" s="274">
        <v>294548.55</v>
      </c>
      <c r="G94" s="274">
        <v>34675.25</v>
      </c>
      <c r="H94" s="274">
        <v>97302.9</v>
      </c>
      <c r="I94" s="274"/>
      <c r="J94" s="277">
        <v>964993.68</v>
      </c>
      <c r="K94" s="277">
        <v>768788.14</v>
      </c>
      <c r="L94" s="275">
        <v>301180</v>
      </c>
      <c r="M94" s="275">
        <v>101184.39</v>
      </c>
      <c r="N94" s="275"/>
      <c r="O94" s="275">
        <v>179988.04</v>
      </c>
      <c r="P94" s="277">
        <v>285131</v>
      </c>
      <c r="Q94" s="277"/>
      <c r="R94" s="277">
        <v>74148.86</v>
      </c>
      <c r="S94" s="277">
        <v>2028099.35</v>
      </c>
      <c r="T94" s="54">
        <v>1091766.3400000001</v>
      </c>
      <c r="U94" s="54"/>
      <c r="V94" s="54">
        <v>652.67999999999995</v>
      </c>
      <c r="W94" s="54"/>
      <c r="X94" s="54">
        <v>1189560</v>
      </c>
      <c r="Y94" s="54"/>
      <c r="Z94" s="54">
        <v>118705.25</v>
      </c>
      <c r="AA94" s="276">
        <v>1786823.25</v>
      </c>
      <c r="AB94" s="276"/>
      <c r="AC94" s="276">
        <v>4000</v>
      </c>
      <c r="AD94" s="276"/>
      <c r="AE94" s="276">
        <v>666667.30000000005</v>
      </c>
      <c r="AF94" s="276">
        <v>197106.95</v>
      </c>
      <c r="AG94" s="276"/>
      <c r="AH94" s="276"/>
      <c r="AI94" s="276"/>
      <c r="AJ94" s="83">
        <f t="shared" si="7"/>
        <v>426526.69999999995</v>
      </c>
      <c r="AK94" s="21">
        <f t="shared" si="8"/>
        <v>582352.43000000005</v>
      </c>
      <c r="AL94" s="84">
        <f t="shared" si="9"/>
        <v>-155825.7300000001</v>
      </c>
      <c r="AM94" s="24">
        <f t="shared" si="10"/>
        <v>2400684.27</v>
      </c>
      <c r="AN94" s="25">
        <f t="shared" si="11"/>
        <v>2654597.5</v>
      </c>
      <c r="AO94" s="16">
        <f t="shared" si="12"/>
        <v>-253913.22999999998</v>
      </c>
    </row>
    <row r="95" spans="1:41" ht="15" thickBot="1" x14ac:dyDescent="0.25">
      <c r="A95" s="62" t="s">
        <v>315</v>
      </c>
      <c r="B95" s="62" t="s">
        <v>46</v>
      </c>
      <c r="C95" s="86">
        <v>6523</v>
      </c>
      <c r="D95" s="87" t="s">
        <v>902</v>
      </c>
      <c r="E95" s="277" t="s">
        <v>1682</v>
      </c>
      <c r="F95" s="274">
        <v>132132.29999999999</v>
      </c>
      <c r="G95" s="274">
        <v>37263.75</v>
      </c>
      <c r="H95" s="274">
        <v>103871.67</v>
      </c>
      <c r="I95" s="274"/>
      <c r="J95" s="277">
        <v>2072915.27</v>
      </c>
      <c r="K95" s="277">
        <v>334885.15000000002</v>
      </c>
      <c r="L95" s="275">
        <v>143900</v>
      </c>
      <c r="M95" s="275">
        <v>84978.84</v>
      </c>
      <c r="N95" s="275">
        <v>79524</v>
      </c>
      <c r="O95" s="275">
        <v>3013.35</v>
      </c>
      <c r="P95" s="277">
        <v>31718</v>
      </c>
      <c r="Q95" s="277"/>
      <c r="R95" s="277">
        <v>120698.48</v>
      </c>
      <c r="S95" s="277">
        <v>4808766.24</v>
      </c>
      <c r="T95" s="54">
        <v>1613224.22</v>
      </c>
      <c r="U95" s="54"/>
      <c r="V95" s="54">
        <v>540.57000000000005</v>
      </c>
      <c r="W95" s="54"/>
      <c r="X95" s="54">
        <v>1185084</v>
      </c>
      <c r="Y95" s="54"/>
      <c r="Z95" s="54">
        <v>212306</v>
      </c>
      <c r="AA95" s="276">
        <v>2049814</v>
      </c>
      <c r="AB95" s="276"/>
      <c r="AC95" s="276"/>
      <c r="AD95" s="276"/>
      <c r="AE95" s="276">
        <v>1055385.93</v>
      </c>
      <c r="AF95" s="276">
        <v>335115.98</v>
      </c>
      <c r="AG95" s="276"/>
      <c r="AH95" s="276"/>
      <c r="AI95" s="276"/>
      <c r="AJ95" s="83">
        <f t="shared" si="7"/>
        <v>273267.71999999997</v>
      </c>
      <c r="AK95" s="21">
        <f t="shared" si="8"/>
        <v>311416.18999999994</v>
      </c>
      <c r="AL95" s="84">
        <f t="shared" si="9"/>
        <v>-38148.469999999972</v>
      </c>
      <c r="AM95" s="24">
        <f t="shared" si="10"/>
        <v>3011154.79</v>
      </c>
      <c r="AN95" s="25">
        <f t="shared" si="11"/>
        <v>3440315.9099999997</v>
      </c>
      <c r="AO95" s="16">
        <f t="shared" si="12"/>
        <v>-429161.11999999965</v>
      </c>
    </row>
    <row r="96" spans="1:41" ht="15" thickBot="1" x14ac:dyDescent="0.25">
      <c r="A96" s="62" t="s">
        <v>315</v>
      </c>
      <c r="B96" s="62" t="s">
        <v>46</v>
      </c>
      <c r="C96" s="86">
        <v>4131</v>
      </c>
      <c r="D96" s="87" t="s">
        <v>903</v>
      </c>
      <c r="E96" s="277" t="s">
        <v>1683</v>
      </c>
      <c r="F96" s="274">
        <v>184474.14</v>
      </c>
      <c r="G96" s="274">
        <v>33059.5</v>
      </c>
      <c r="H96" s="274">
        <v>59988.81</v>
      </c>
      <c r="I96" s="274"/>
      <c r="J96" s="277">
        <v>1133323.3899999999</v>
      </c>
      <c r="K96" s="277">
        <v>555481.02</v>
      </c>
      <c r="L96" s="275">
        <v>151500</v>
      </c>
      <c r="M96" s="275">
        <v>59749.32</v>
      </c>
      <c r="N96" s="275"/>
      <c r="O96" s="275">
        <v>9050</v>
      </c>
      <c r="P96" s="277">
        <v>165350</v>
      </c>
      <c r="Q96" s="277"/>
      <c r="R96" s="277">
        <v>178241.13</v>
      </c>
      <c r="S96" s="277">
        <v>2574871.5499999998</v>
      </c>
      <c r="T96" s="54">
        <v>844611.57</v>
      </c>
      <c r="U96" s="54"/>
      <c r="V96" s="54">
        <v>420.33</v>
      </c>
      <c r="W96" s="54"/>
      <c r="X96" s="54">
        <v>1241043.8</v>
      </c>
      <c r="Y96" s="54"/>
      <c r="Z96" s="54">
        <v>160871.25</v>
      </c>
      <c r="AA96" s="276">
        <v>1899120.05</v>
      </c>
      <c r="AB96" s="276"/>
      <c r="AC96" s="276"/>
      <c r="AD96" s="276"/>
      <c r="AE96" s="276">
        <v>419208.42</v>
      </c>
      <c r="AF96" s="276">
        <v>199613.6</v>
      </c>
      <c r="AG96" s="276"/>
      <c r="AH96" s="276"/>
      <c r="AI96" s="276">
        <v>500</v>
      </c>
      <c r="AJ96" s="83">
        <f t="shared" si="7"/>
        <v>277522.45</v>
      </c>
      <c r="AK96" s="21">
        <f t="shared" si="8"/>
        <v>220299.32</v>
      </c>
      <c r="AL96" s="84">
        <f t="shared" si="9"/>
        <v>57223.130000000005</v>
      </c>
      <c r="AM96" s="24">
        <f t="shared" si="10"/>
        <v>2246946.9500000002</v>
      </c>
      <c r="AN96" s="25">
        <f t="shared" si="11"/>
        <v>2518442.0700000003</v>
      </c>
      <c r="AO96" s="16">
        <f t="shared" si="12"/>
        <v>-271495.12000000011</v>
      </c>
    </row>
    <row r="97" spans="1:41" ht="15" thickBot="1" x14ac:dyDescent="0.25">
      <c r="A97" s="62" t="s">
        <v>315</v>
      </c>
      <c r="B97" s="62" t="s">
        <v>46</v>
      </c>
      <c r="C97" s="86">
        <v>5378</v>
      </c>
      <c r="D97" s="87" t="s">
        <v>904</v>
      </c>
      <c r="E97" s="277" t="s">
        <v>1684</v>
      </c>
      <c r="F97" s="274">
        <v>75357.83</v>
      </c>
      <c r="G97" s="274">
        <v>21033.25</v>
      </c>
      <c r="H97" s="274">
        <v>42717.41</v>
      </c>
      <c r="I97" s="274"/>
      <c r="J97" s="277">
        <v>1187823.43</v>
      </c>
      <c r="K97" s="277">
        <v>448188.08</v>
      </c>
      <c r="L97" s="275">
        <v>201527</v>
      </c>
      <c r="M97" s="275">
        <v>181959.12</v>
      </c>
      <c r="N97" s="275"/>
      <c r="O97" s="275">
        <v>28.01</v>
      </c>
      <c r="P97" s="277">
        <v>5158.03</v>
      </c>
      <c r="Q97" s="277"/>
      <c r="R97" s="277">
        <v>95908.55</v>
      </c>
      <c r="S97" s="277">
        <v>2326634.9900000002</v>
      </c>
      <c r="T97" s="54">
        <v>1018890.44</v>
      </c>
      <c r="U97" s="54">
        <v>36713.33</v>
      </c>
      <c r="V97" s="54">
        <v>385.55</v>
      </c>
      <c r="W97" s="54"/>
      <c r="X97" s="54">
        <v>1087560</v>
      </c>
      <c r="Y97" s="54"/>
      <c r="Z97" s="54">
        <v>86687.97</v>
      </c>
      <c r="AA97" s="276">
        <v>1751040</v>
      </c>
      <c r="AB97" s="276"/>
      <c r="AC97" s="276">
        <v>4000</v>
      </c>
      <c r="AD97" s="276"/>
      <c r="AE97" s="276">
        <v>541470.80000000005</v>
      </c>
      <c r="AF97" s="276">
        <v>163128.21</v>
      </c>
      <c r="AG97" s="276"/>
      <c r="AH97" s="276"/>
      <c r="AI97" s="276">
        <v>1.0900000000000001</v>
      </c>
      <c r="AJ97" s="83">
        <f t="shared" si="7"/>
        <v>139108.49</v>
      </c>
      <c r="AK97" s="21">
        <f t="shared" si="8"/>
        <v>383514.13</v>
      </c>
      <c r="AL97" s="84">
        <f t="shared" si="9"/>
        <v>-244405.64</v>
      </c>
      <c r="AM97" s="24">
        <f t="shared" si="10"/>
        <v>2230237.2900000005</v>
      </c>
      <c r="AN97" s="25">
        <f t="shared" si="11"/>
        <v>2459640.0999999996</v>
      </c>
      <c r="AO97" s="16">
        <f t="shared" si="12"/>
        <v>-229402.80999999912</v>
      </c>
    </row>
    <row r="98" spans="1:41" ht="15" thickBot="1" x14ac:dyDescent="0.25">
      <c r="A98" s="62" t="s">
        <v>315</v>
      </c>
      <c r="B98" s="62" t="s">
        <v>46</v>
      </c>
      <c r="C98" s="86">
        <v>4212</v>
      </c>
      <c r="D98" s="87" t="s">
        <v>905</v>
      </c>
      <c r="E98" s="277" t="s">
        <v>1685</v>
      </c>
      <c r="F98" s="274">
        <v>237776.02</v>
      </c>
      <c r="G98" s="274">
        <v>94936</v>
      </c>
      <c r="H98" s="274">
        <v>51352.31</v>
      </c>
      <c r="I98" s="274"/>
      <c r="J98" s="277">
        <v>1262096.92</v>
      </c>
      <c r="K98" s="277">
        <v>677158.95</v>
      </c>
      <c r="L98" s="275">
        <v>7000</v>
      </c>
      <c r="M98" s="275">
        <v>92765.81</v>
      </c>
      <c r="N98" s="275"/>
      <c r="O98" s="275">
        <v>855.83</v>
      </c>
      <c r="P98" s="277">
        <v>136250</v>
      </c>
      <c r="Q98" s="277"/>
      <c r="R98" s="277">
        <v>174900.01</v>
      </c>
      <c r="S98" s="277">
        <v>2310530.36</v>
      </c>
      <c r="T98" s="54">
        <v>972370.1</v>
      </c>
      <c r="U98" s="54">
        <v>187622</v>
      </c>
      <c r="V98" s="54">
        <v>488.71</v>
      </c>
      <c r="W98" s="54"/>
      <c r="X98" s="54">
        <v>1065619.2</v>
      </c>
      <c r="Y98" s="54"/>
      <c r="Z98" s="54">
        <v>624716.25</v>
      </c>
      <c r="AA98" s="276">
        <v>1827777.45</v>
      </c>
      <c r="AB98" s="276"/>
      <c r="AC98" s="276">
        <v>4000</v>
      </c>
      <c r="AD98" s="276"/>
      <c r="AE98" s="276">
        <v>539288.54</v>
      </c>
      <c r="AF98" s="276">
        <v>191037.33</v>
      </c>
      <c r="AG98" s="276"/>
      <c r="AH98" s="276"/>
      <c r="AI98" s="276"/>
      <c r="AJ98" s="83">
        <f t="shared" si="7"/>
        <v>384064.33</v>
      </c>
      <c r="AK98" s="21">
        <f t="shared" si="8"/>
        <v>100621.64</v>
      </c>
      <c r="AL98" s="84">
        <f t="shared" si="9"/>
        <v>283442.69</v>
      </c>
      <c r="AM98" s="24">
        <f t="shared" si="10"/>
        <v>2850816.26</v>
      </c>
      <c r="AN98" s="25">
        <f t="shared" si="11"/>
        <v>2562103.3200000003</v>
      </c>
      <c r="AO98" s="16">
        <f t="shared" si="12"/>
        <v>288712.93999999948</v>
      </c>
    </row>
    <row r="99" spans="1:41" ht="15" thickBot="1" x14ac:dyDescent="0.25">
      <c r="A99" s="62" t="s">
        <v>315</v>
      </c>
      <c r="B99" s="62" t="s">
        <v>46</v>
      </c>
      <c r="C99" s="86">
        <v>3326</v>
      </c>
      <c r="D99" s="87" t="s">
        <v>906</v>
      </c>
      <c r="E99" s="277" t="s">
        <v>1784</v>
      </c>
      <c r="F99" s="274">
        <v>267323.90999999997</v>
      </c>
      <c r="G99" s="274">
        <v>15987.75</v>
      </c>
      <c r="H99" s="274">
        <v>64797.07</v>
      </c>
      <c r="I99" s="274"/>
      <c r="J99" s="277">
        <v>1294344.8700000001</v>
      </c>
      <c r="K99" s="277">
        <v>246010.23999999999</v>
      </c>
      <c r="L99" s="275">
        <v>0</v>
      </c>
      <c r="M99" s="275">
        <v>50660.32</v>
      </c>
      <c r="N99" s="275"/>
      <c r="O99" s="275">
        <v>64380.61</v>
      </c>
      <c r="P99" s="277">
        <v>205100</v>
      </c>
      <c r="Q99" s="277"/>
      <c r="R99" s="277">
        <v>18669.23</v>
      </c>
      <c r="S99" s="277">
        <v>2166873.39</v>
      </c>
      <c r="T99" s="54">
        <v>1042597.32</v>
      </c>
      <c r="U99" s="54">
        <v>60000</v>
      </c>
      <c r="V99" s="54">
        <v>399.16</v>
      </c>
      <c r="W99" s="54"/>
      <c r="X99" s="54">
        <v>480270</v>
      </c>
      <c r="Y99" s="54"/>
      <c r="Z99" s="54">
        <v>100056.5</v>
      </c>
      <c r="AA99" s="276">
        <v>1038576.5</v>
      </c>
      <c r="AB99" s="276"/>
      <c r="AC99" s="276">
        <v>6150</v>
      </c>
      <c r="AD99" s="276">
        <v>960</v>
      </c>
      <c r="AE99" s="276">
        <v>533104.68999999994</v>
      </c>
      <c r="AF99" s="276">
        <v>198925.78</v>
      </c>
      <c r="AG99" s="276"/>
      <c r="AH99" s="276"/>
      <c r="AI99" s="276"/>
      <c r="AJ99" s="83">
        <f t="shared" si="7"/>
        <v>348108.73</v>
      </c>
      <c r="AK99" s="21">
        <f t="shared" si="8"/>
        <v>115040.93</v>
      </c>
      <c r="AL99" s="84">
        <f t="shared" si="9"/>
        <v>233067.8</v>
      </c>
      <c r="AM99" s="24">
        <f t="shared" si="10"/>
        <v>1683322.9799999997</v>
      </c>
      <c r="AN99" s="25">
        <f t="shared" si="11"/>
        <v>1777716.97</v>
      </c>
      <c r="AO99" s="16">
        <f t="shared" si="12"/>
        <v>-94393.990000000224</v>
      </c>
    </row>
    <row r="100" spans="1:41" ht="15" thickBot="1" x14ac:dyDescent="0.25">
      <c r="A100" s="62" t="s">
        <v>318</v>
      </c>
      <c r="B100" s="62" t="s">
        <v>47</v>
      </c>
      <c r="C100" s="86">
        <v>2523</v>
      </c>
      <c r="D100" s="87" t="s">
        <v>907</v>
      </c>
      <c r="E100" s="277" t="s">
        <v>1686</v>
      </c>
      <c r="F100" s="274">
        <v>575996.74</v>
      </c>
      <c r="G100" s="274">
        <v>9420</v>
      </c>
      <c r="H100" s="274">
        <v>140653.5</v>
      </c>
      <c r="I100" s="274"/>
      <c r="J100" s="277">
        <v>1153588.8799999999</v>
      </c>
      <c r="K100" s="277">
        <v>226269.38</v>
      </c>
      <c r="L100" s="275">
        <v>0</v>
      </c>
      <c r="M100" s="275">
        <v>38650</v>
      </c>
      <c r="N100" s="275"/>
      <c r="O100" s="275"/>
      <c r="P100" s="277"/>
      <c r="Q100" s="277"/>
      <c r="R100" s="277">
        <v>59823.11</v>
      </c>
      <c r="S100" s="277">
        <v>1774553.91</v>
      </c>
      <c r="T100" s="54">
        <v>1062911.93</v>
      </c>
      <c r="U100" s="54">
        <v>36000</v>
      </c>
      <c r="V100" s="54">
        <v>897.73</v>
      </c>
      <c r="W100" s="54"/>
      <c r="X100" s="54">
        <v>616173.19999999995</v>
      </c>
      <c r="Y100" s="54"/>
      <c r="Z100" s="54">
        <v>24600</v>
      </c>
      <c r="AA100" s="276">
        <v>870773.2</v>
      </c>
      <c r="AB100" s="276"/>
      <c r="AC100" s="276"/>
      <c r="AD100" s="276"/>
      <c r="AE100" s="276">
        <v>555102.84</v>
      </c>
      <c r="AF100" s="276">
        <v>175529.99</v>
      </c>
      <c r="AG100" s="276"/>
      <c r="AH100" s="276"/>
      <c r="AI100" s="276"/>
      <c r="AJ100" s="83">
        <f t="shared" si="7"/>
        <v>726070.24</v>
      </c>
      <c r="AK100" s="21">
        <f t="shared" si="8"/>
        <v>38650</v>
      </c>
      <c r="AL100" s="84">
        <f t="shared" si="9"/>
        <v>687420.24</v>
      </c>
      <c r="AM100" s="24">
        <f t="shared" si="10"/>
        <v>1740582.8599999999</v>
      </c>
      <c r="AN100" s="25">
        <f t="shared" si="11"/>
        <v>1601406.03</v>
      </c>
      <c r="AO100" s="16">
        <f t="shared" si="12"/>
        <v>139176.82999999984</v>
      </c>
    </row>
    <row r="101" spans="1:41" ht="15" thickBot="1" x14ac:dyDescent="0.25">
      <c r="A101" s="62" t="s">
        <v>318</v>
      </c>
      <c r="B101" s="62" t="s">
        <v>47</v>
      </c>
      <c r="C101" s="86">
        <v>5391</v>
      </c>
      <c r="D101" s="87" t="s">
        <v>908</v>
      </c>
      <c r="E101" s="277" t="s">
        <v>1687</v>
      </c>
      <c r="F101" s="274">
        <v>595765.59</v>
      </c>
      <c r="G101" s="274">
        <v>33700</v>
      </c>
      <c r="H101" s="274">
        <v>145999.57</v>
      </c>
      <c r="I101" s="274"/>
      <c r="J101" s="277">
        <v>185908.61</v>
      </c>
      <c r="K101" s="277">
        <v>278373.59999999998</v>
      </c>
      <c r="L101" s="275">
        <v>0</v>
      </c>
      <c r="M101" s="275">
        <v>46300</v>
      </c>
      <c r="N101" s="275">
        <v>25200</v>
      </c>
      <c r="O101" s="275">
        <v>44882.14</v>
      </c>
      <c r="P101" s="277"/>
      <c r="Q101" s="277"/>
      <c r="R101" s="277">
        <v>-35704.129999999997</v>
      </c>
      <c r="S101" s="277">
        <v>1563007.5</v>
      </c>
      <c r="T101" s="54">
        <v>1625317.29</v>
      </c>
      <c r="U101" s="54">
        <v>156110</v>
      </c>
      <c r="V101" s="54">
        <v>770.72</v>
      </c>
      <c r="W101" s="54"/>
      <c r="X101" s="54">
        <v>985138</v>
      </c>
      <c r="Y101" s="54"/>
      <c r="Z101" s="54">
        <v>71200</v>
      </c>
      <c r="AA101" s="276">
        <v>1610018</v>
      </c>
      <c r="AB101" s="276"/>
      <c r="AC101" s="276"/>
      <c r="AD101" s="276"/>
      <c r="AE101" s="276">
        <v>744357.17</v>
      </c>
      <c r="AF101" s="276">
        <v>149999.85999999999</v>
      </c>
      <c r="AG101" s="276"/>
      <c r="AH101" s="276"/>
      <c r="AI101" s="276"/>
      <c r="AJ101" s="83">
        <f t="shared" si="7"/>
        <v>775465.15999999992</v>
      </c>
      <c r="AK101" s="21">
        <f t="shared" si="8"/>
        <v>116382.14</v>
      </c>
      <c r="AL101" s="84">
        <f t="shared" si="9"/>
        <v>659083.0199999999</v>
      </c>
      <c r="AM101" s="24">
        <f t="shared" si="10"/>
        <v>2838536.01</v>
      </c>
      <c r="AN101" s="25">
        <f t="shared" si="11"/>
        <v>2504375.0299999998</v>
      </c>
      <c r="AO101" s="16">
        <f t="shared" si="12"/>
        <v>334160.98</v>
      </c>
    </row>
    <row r="102" spans="1:41" ht="15" thickBot="1" x14ac:dyDescent="0.25">
      <c r="A102" s="62" t="s">
        <v>318</v>
      </c>
      <c r="B102" s="62" t="s">
        <v>47</v>
      </c>
      <c r="C102" s="86">
        <v>2709</v>
      </c>
      <c r="D102" s="87" t="s">
        <v>909</v>
      </c>
      <c r="E102" s="277" t="s">
        <v>1688</v>
      </c>
      <c r="F102" s="274">
        <v>341428.47999999998</v>
      </c>
      <c r="G102" s="274">
        <v>8287</v>
      </c>
      <c r="H102" s="274">
        <v>89859.14</v>
      </c>
      <c r="I102" s="274"/>
      <c r="J102" s="277">
        <v>460729.16</v>
      </c>
      <c r="K102" s="277">
        <v>205406.55</v>
      </c>
      <c r="L102" s="275">
        <v>0</v>
      </c>
      <c r="M102" s="275">
        <v>30790</v>
      </c>
      <c r="N102" s="275"/>
      <c r="O102" s="275"/>
      <c r="P102" s="277"/>
      <c r="Q102" s="277"/>
      <c r="R102" s="277">
        <v>-122071.51</v>
      </c>
      <c r="S102" s="277">
        <v>2046781.46</v>
      </c>
      <c r="T102" s="54">
        <v>874806.71</v>
      </c>
      <c r="U102" s="54">
        <v>164575</v>
      </c>
      <c r="V102" s="54">
        <v>414.31</v>
      </c>
      <c r="W102" s="54"/>
      <c r="X102" s="54">
        <v>766516</v>
      </c>
      <c r="Y102" s="54"/>
      <c r="Z102" s="54">
        <v>46800</v>
      </c>
      <c r="AA102" s="276">
        <v>1075296</v>
      </c>
      <c r="AB102" s="276"/>
      <c r="AC102" s="276">
        <v>2000</v>
      </c>
      <c r="AD102" s="276"/>
      <c r="AE102" s="276">
        <v>378726.21</v>
      </c>
      <c r="AF102" s="276">
        <v>157916.6</v>
      </c>
      <c r="AG102" s="276"/>
      <c r="AH102" s="276"/>
      <c r="AI102" s="276"/>
      <c r="AJ102" s="83">
        <f t="shared" si="7"/>
        <v>439574.62</v>
      </c>
      <c r="AK102" s="21">
        <f t="shared" si="8"/>
        <v>30790</v>
      </c>
      <c r="AL102" s="84">
        <f t="shared" si="9"/>
        <v>408784.62</v>
      </c>
      <c r="AM102" s="24">
        <f t="shared" si="10"/>
        <v>1853112.02</v>
      </c>
      <c r="AN102" s="25">
        <f t="shared" si="11"/>
        <v>1613938.81</v>
      </c>
      <c r="AO102" s="16">
        <f t="shared" si="12"/>
        <v>239173.20999999996</v>
      </c>
    </row>
    <row r="103" spans="1:41" ht="15" thickBot="1" x14ac:dyDescent="0.25">
      <c r="A103" s="62" t="s">
        <v>318</v>
      </c>
      <c r="B103" s="62" t="s">
        <v>47</v>
      </c>
      <c r="C103" s="86">
        <v>3276</v>
      </c>
      <c r="D103" s="87" t="s">
        <v>910</v>
      </c>
      <c r="E103" s="277" t="s">
        <v>1689</v>
      </c>
      <c r="F103" s="274">
        <v>335231.69</v>
      </c>
      <c r="G103" s="274">
        <v>74969</v>
      </c>
      <c r="H103" s="274">
        <v>77925.78</v>
      </c>
      <c r="I103" s="274"/>
      <c r="J103" s="277">
        <v>986075.74</v>
      </c>
      <c r="K103" s="277">
        <v>327482.93</v>
      </c>
      <c r="L103" s="275">
        <v>0</v>
      </c>
      <c r="M103" s="275">
        <v>43850.48</v>
      </c>
      <c r="N103" s="275">
        <v>5000</v>
      </c>
      <c r="O103" s="275"/>
      <c r="P103" s="277"/>
      <c r="Q103" s="277"/>
      <c r="R103" s="277">
        <v>193362.42</v>
      </c>
      <c r="S103" s="277">
        <v>3243756.17</v>
      </c>
      <c r="T103" s="54">
        <v>899539.7</v>
      </c>
      <c r="U103" s="54">
        <v>185750</v>
      </c>
      <c r="V103" s="54">
        <v>365.31</v>
      </c>
      <c r="W103" s="54"/>
      <c r="X103" s="54">
        <v>865312</v>
      </c>
      <c r="Y103" s="54"/>
      <c r="Z103" s="54">
        <v>27000</v>
      </c>
      <c r="AA103" s="276">
        <v>1258632</v>
      </c>
      <c r="AB103" s="276"/>
      <c r="AC103" s="276"/>
      <c r="AD103" s="276"/>
      <c r="AE103" s="276">
        <v>359600.72</v>
      </c>
      <c r="AF103" s="276">
        <v>181841.63</v>
      </c>
      <c r="AG103" s="276"/>
      <c r="AH103" s="276"/>
      <c r="AI103" s="276"/>
      <c r="AJ103" s="83">
        <f t="shared" si="7"/>
        <v>488126.47</v>
      </c>
      <c r="AK103" s="21">
        <f t="shared" si="8"/>
        <v>48850.48</v>
      </c>
      <c r="AL103" s="84">
        <f t="shared" si="9"/>
        <v>439275.99</v>
      </c>
      <c r="AM103" s="24">
        <f t="shared" si="10"/>
        <v>1977967.01</v>
      </c>
      <c r="AN103" s="25">
        <f t="shared" si="11"/>
        <v>1800074.35</v>
      </c>
      <c r="AO103" s="16">
        <f t="shared" si="12"/>
        <v>177892.65999999992</v>
      </c>
    </row>
    <row r="104" spans="1:41" ht="15" thickBot="1" x14ac:dyDescent="0.25">
      <c r="A104" s="62" t="s">
        <v>318</v>
      </c>
      <c r="B104" s="62" t="s">
        <v>47</v>
      </c>
      <c r="C104" s="86">
        <v>1694</v>
      </c>
      <c r="D104" s="87" t="s">
        <v>911</v>
      </c>
      <c r="E104" s="277" t="s">
        <v>1690</v>
      </c>
      <c r="F104" s="274">
        <v>443105.27</v>
      </c>
      <c r="G104" s="274">
        <v>4895</v>
      </c>
      <c r="H104" s="274">
        <v>42655.38</v>
      </c>
      <c r="I104" s="274"/>
      <c r="J104" s="277">
        <v>300552.14</v>
      </c>
      <c r="K104" s="277">
        <v>266039.94</v>
      </c>
      <c r="L104" s="275">
        <v>3500</v>
      </c>
      <c r="M104" s="275">
        <v>30250</v>
      </c>
      <c r="N104" s="275">
        <v>95003</v>
      </c>
      <c r="O104" s="275"/>
      <c r="P104" s="277"/>
      <c r="Q104" s="277"/>
      <c r="R104" s="277">
        <v>89970.51</v>
      </c>
      <c r="S104" s="277">
        <v>2614880.33</v>
      </c>
      <c r="T104" s="54">
        <v>831208.88</v>
      </c>
      <c r="U104" s="54">
        <v>50397</v>
      </c>
      <c r="V104" s="54">
        <v>444.45</v>
      </c>
      <c r="W104" s="54"/>
      <c r="X104" s="54">
        <v>783664</v>
      </c>
      <c r="Y104" s="54"/>
      <c r="Z104" s="54">
        <v>47600</v>
      </c>
      <c r="AA104" s="276">
        <v>997648</v>
      </c>
      <c r="AB104" s="276"/>
      <c r="AC104" s="276"/>
      <c r="AD104" s="276"/>
      <c r="AE104" s="276">
        <v>397848.08</v>
      </c>
      <c r="AF104" s="276">
        <v>213267.14</v>
      </c>
      <c r="AG104" s="276"/>
      <c r="AH104" s="276"/>
      <c r="AI104" s="276"/>
      <c r="AJ104" s="83">
        <f t="shared" si="7"/>
        <v>490655.65</v>
      </c>
      <c r="AK104" s="21">
        <f t="shared" si="8"/>
        <v>128753</v>
      </c>
      <c r="AL104" s="84">
        <f t="shared" si="9"/>
        <v>361902.65</v>
      </c>
      <c r="AM104" s="24">
        <f t="shared" si="10"/>
        <v>1713314.33</v>
      </c>
      <c r="AN104" s="25">
        <f t="shared" si="11"/>
        <v>1608763.2200000002</v>
      </c>
      <c r="AO104" s="16">
        <f t="shared" si="12"/>
        <v>104551.10999999987</v>
      </c>
    </row>
    <row r="105" spans="1:41" ht="15" thickBot="1" x14ac:dyDescent="0.25">
      <c r="A105" s="62" t="s">
        <v>318</v>
      </c>
      <c r="B105" s="62" t="s">
        <v>47</v>
      </c>
      <c r="C105" s="86">
        <v>2072</v>
      </c>
      <c r="D105" s="87" t="s">
        <v>912</v>
      </c>
      <c r="E105" s="277" t="s">
        <v>1785</v>
      </c>
      <c r="F105" s="274">
        <v>421490.8</v>
      </c>
      <c r="G105" s="274">
        <v>3505</v>
      </c>
      <c r="H105" s="274">
        <v>36675.410000000003</v>
      </c>
      <c r="I105" s="274"/>
      <c r="J105" s="277">
        <v>597465.99</v>
      </c>
      <c r="K105" s="277">
        <v>328293.24</v>
      </c>
      <c r="L105" s="275">
        <v>0</v>
      </c>
      <c r="M105" s="275">
        <v>29850</v>
      </c>
      <c r="N105" s="275">
        <v>109376</v>
      </c>
      <c r="O105" s="275">
        <v>0</v>
      </c>
      <c r="P105" s="277"/>
      <c r="Q105" s="277"/>
      <c r="R105" s="277">
        <v>108672.97</v>
      </c>
      <c r="S105" s="277">
        <v>1695120.4</v>
      </c>
      <c r="T105" s="54">
        <v>820578.71</v>
      </c>
      <c r="U105" s="54"/>
      <c r="V105" s="54">
        <v>649.33000000000004</v>
      </c>
      <c r="W105" s="54"/>
      <c r="X105" s="54">
        <v>804140</v>
      </c>
      <c r="Y105" s="54"/>
      <c r="Z105" s="54"/>
      <c r="AA105" s="276">
        <v>1036170</v>
      </c>
      <c r="AB105" s="276"/>
      <c r="AC105" s="276"/>
      <c r="AD105" s="276"/>
      <c r="AE105" s="276">
        <v>379463.27</v>
      </c>
      <c r="AF105" s="276">
        <v>171175.67</v>
      </c>
      <c r="AG105" s="276"/>
      <c r="AH105" s="276"/>
      <c r="AI105" s="276"/>
      <c r="AJ105" s="83">
        <f t="shared" si="7"/>
        <v>461671.20999999996</v>
      </c>
      <c r="AK105" s="21">
        <f t="shared" si="8"/>
        <v>139226</v>
      </c>
      <c r="AL105" s="84">
        <f t="shared" si="9"/>
        <v>322445.20999999996</v>
      </c>
      <c r="AM105" s="24">
        <f t="shared" si="10"/>
        <v>1625368.04</v>
      </c>
      <c r="AN105" s="25">
        <f t="shared" si="11"/>
        <v>1586808.94</v>
      </c>
      <c r="AO105" s="16">
        <f t="shared" si="12"/>
        <v>38559.100000000093</v>
      </c>
    </row>
    <row r="106" spans="1:41" ht="15" thickBot="1" x14ac:dyDescent="0.25">
      <c r="A106" s="62" t="s">
        <v>37</v>
      </c>
      <c r="B106" s="62" t="s">
        <v>38</v>
      </c>
      <c r="C106" s="86">
        <v>2599</v>
      </c>
      <c r="D106" s="87" t="s">
        <v>913</v>
      </c>
      <c r="E106" s="277" t="s">
        <v>1691</v>
      </c>
      <c r="F106" s="274">
        <v>387595.11</v>
      </c>
      <c r="G106" s="274">
        <v>192135.78</v>
      </c>
      <c r="H106" s="274">
        <v>22944.28</v>
      </c>
      <c r="I106" s="274"/>
      <c r="J106" s="277">
        <v>696208.49</v>
      </c>
      <c r="K106" s="277">
        <v>252652.97</v>
      </c>
      <c r="L106" s="275">
        <v>3500</v>
      </c>
      <c r="M106" s="275">
        <v>66615</v>
      </c>
      <c r="N106" s="275"/>
      <c r="O106" s="275">
        <v>461.37</v>
      </c>
      <c r="P106" s="277"/>
      <c r="Q106" s="277"/>
      <c r="R106" s="277">
        <v>104331.74</v>
      </c>
      <c r="S106" s="277">
        <v>1187793.3799999999</v>
      </c>
      <c r="T106" s="54">
        <v>838924.47</v>
      </c>
      <c r="U106" s="54"/>
      <c r="V106" s="54">
        <v>737.33</v>
      </c>
      <c r="W106" s="54"/>
      <c r="X106" s="54">
        <v>642240</v>
      </c>
      <c r="Y106" s="54"/>
      <c r="Z106" s="54">
        <v>80000</v>
      </c>
      <c r="AA106" s="276">
        <v>788200</v>
      </c>
      <c r="AB106" s="276"/>
      <c r="AC106" s="276">
        <v>6820</v>
      </c>
      <c r="AD106" s="276"/>
      <c r="AE106" s="276">
        <v>464508.38</v>
      </c>
      <c r="AF106" s="276">
        <v>257859.82</v>
      </c>
      <c r="AG106" s="276">
        <v>15467.9</v>
      </c>
      <c r="AH106" s="276"/>
      <c r="AI106" s="276"/>
      <c r="AJ106" s="83">
        <f t="shared" si="7"/>
        <v>602675.17000000004</v>
      </c>
      <c r="AK106" s="21">
        <f t="shared" si="8"/>
        <v>70576.37</v>
      </c>
      <c r="AL106" s="84">
        <f t="shared" si="9"/>
        <v>532098.80000000005</v>
      </c>
      <c r="AM106" s="24">
        <f t="shared" si="10"/>
        <v>1561901.7999999998</v>
      </c>
      <c r="AN106" s="25">
        <f t="shared" si="11"/>
        <v>1532856.0999999999</v>
      </c>
      <c r="AO106" s="16">
        <f t="shared" si="12"/>
        <v>29045.699999999953</v>
      </c>
    </row>
    <row r="107" spans="1:41" ht="15" thickBot="1" x14ac:dyDescent="0.25">
      <c r="A107" s="62" t="s">
        <v>37</v>
      </c>
      <c r="B107" s="62" t="s">
        <v>38</v>
      </c>
      <c r="C107" s="86">
        <v>7351</v>
      </c>
      <c r="D107" s="87" t="s">
        <v>914</v>
      </c>
      <c r="E107" s="277" t="s">
        <v>1692</v>
      </c>
      <c r="F107" s="274">
        <v>547773.16</v>
      </c>
      <c r="G107" s="274">
        <v>462683.85</v>
      </c>
      <c r="H107" s="274">
        <v>129484.06</v>
      </c>
      <c r="I107" s="274"/>
      <c r="J107" s="277">
        <v>730751.76</v>
      </c>
      <c r="K107" s="277">
        <v>674389.52</v>
      </c>
      <c r="L107" s="275">
        <v>12900</v>
      </c>
      <c r="M107" s="275">
        <v>95570.5</v>
      </c>
      <c r="N107" s="275">
        <v>220030</v>
      </c>
      <c r="O107" s="275">
        <v>1384.89</v>
      </c>
      <c r="P107" s="277"/>
      <c r="Q107" s="277"/>
      <c r="R107" s="277">
        <v>59.25</v>
      </c>
      <c r="S107" s="277">
        <v>4005245.62</v>
      </c>
      <c r="T107" s="54">
        <v>1874561.82</v>
      </c>
      <c r="U107" s="54">
        <v>109970</v>
      </c>
      <c r="V107" s="54">
        <v>946.35</v>
      </c>
      <c r="W107" s="54"/>
      <c r="X107" s="54">
        <v>1720100</v>
      </c>
      <c r="Y107" s="54"/>
      <c r="Z107" s="54">
        <v>167899</v>
      </c>
      <c r="AA107" s="276">
        <v>1786079</v>
      </c>
      <c r="AB107" s="276"/>
      <c r="AC107" s="276">
        <v>2320</v>
      </c>
      <c r="AD107" s="276"/>
      <c r="AE107" s="276">
        <v>1130824.19</v>
      </c>
      <c r="AF107" s="276">
        <v>294077.49</v>
      </c>
      <c r="AG107" s="276">
        <v>163786.57</v>
      </c>
      <c r="AH107" s="276"/>
      <c r="AI107" s="276"/>
      <c r="AJ107" s="83">
        <f t="shared" si="7"/>
        <v>1139941.07</v>
      </c>
      <c r="AK107" s="21">
        <f t="shared" si="8"/>
        <v>329885.39</v>
      </c>
      <c r="AL107" s="84">
        <f t="shared" si="9"/>
        <v>810055.68000000005</v>
      </c>
      <c r="AM107" s="24">
        <f t="shared" si="10"/>
        <v>3873477.17</v>
      </c>
      <c r="AN107" s="25">
        <f t="shared" si="11"/>
        <v>3377087.2499999995</v>
      </c>
      <c r="AO107" s="16">
        <f t="shared" si="12"/>
        <v>496389.92000000039</v>
      </c>
    </row>
    <row r="108" spans="1:41" ht="15" thickBot="1" x14ac:dyDescent="0.25">
      <c r="A108" s="62" t="s">
        <v>37</v>
      </c>
      <c r="B108" s="62" t="s">
        <v>38</v>
      </c>
      <c r="C108" s="86">
        <v>6204</v>
      </c>
      <c r="D108" s="87" t="s">
        <v>915</v>
      </c>
      <c r="E108" s="277" t="s">
        <v>1693</v>
      </c>
      <c r="F108" s="274">
        <v>417450.69</v>
      </c>
      <c r="G108" s="274">
        <v>443141.89</v>
      </c>
      <c r="H108" s="274">
        <v>59253.01</v>
      </c>
      <c r="I108" s="274"/>
      <c r="J108" s="277">
        <v>1175323.03</v>
      </c>
      <c r="K108" s="277">
        <v>1054102.5900000001</v>
      </c>
      <c r="L108" s="275">
        <v>41116</v>
      </c>
      <c r="M108" s="275">
        <v>90550</v>
      </c>
      <c r="N108" s="275">
        <v>145105</v>
      </c>
      <c r="O108" s="275">
        <v>139.9</v>
      </c>
      <c r="P108" s="277"/>
      <c r="Q108" s="277"/>
      <c r="R108" s="277">
        <v>23.29</v>
      </c>
      <c r="S108" s="277">
        <v>2324775.44</v>
      </c>
      <c r="T108" s="54">
        <v>1694708.42</v>
      </c>
      <c r="U108" s="54">
        <v>31750</v>
      </c>
      <c r="V108" s="54">
        <v>709.97</v>
      </c>
      <c r="W108" s="54"/>
      <c r="X108" s="54">
        <v>1646520</v>
      </c>
      <c r="Y108" s="54"/>
      <c r="Z108" s="54">
        <v>110200</v>
      </c>
      <c r="AA108" s="276">
        <v>1984800</v>
      </c>
      <c r="AB108" s="276"/>
      <c r="AC108" s="276"/>
      <c r="AD108" s="276"/>
      <c r="AE108" s="276">
        <v>691994.57</v>
      </c>
      <c r="AF108" s="276">
        <v>331991.52</v>
      </c>
      <c r="AG108" s="276">
        <v>83260.850000000006</v>
      </c>
      <c r="AH108" s="276"/>
      <c r="AI108" s="276"/>
      <c r="AJ108" s="83">
        <f t="shared" si="7"/>
        <v>919845.59000000008</v>
      </c>
      <c r="AK108" s="21">
        <f t="shared" si="8"/>
        <v>276910.90000000002</v>
      </c>
      <c r="AL108" s="84">
        <f t="shared" si="9"/>
        <v>642934.69000000006</v>
      </c>
      <c r="AM108" s="24">
        <f t="shared" si="10"/>
        <v>3483888.3899999997</v>
      </c>
      <c r="AN108" s="25">
        <f t="shared" si="11"/>
        <v>3092046.94</v>
      </c>
      <c r="AO108" s="16">
        <f t="shared" si="12"/>
        <v>391841.44999999972</v>
      </c>
    </row>
    <row r="109" spans="1:41" ht="15" thickBot="1" x14ac:dyDescent="0.25">
      <c r="A109" s="62" t="s">
        <v>37</v>
      </c>
      <c r="B109" s="62" t="s">
        <v>38</v>
      </c>
      <c r="C109" s="86">
        <v>5587</v>
      </c>
      <c r="D109" s="87" t="s">
        <v>916</v>
      </c>
      <c r="E109" s="277" t="s">
        <v>1694</v>
      </c>
      <c r="F109" s="274">
        <v>414018.51</v>
      </c>
      <c r="G109" s="274">
        <v>367065.8</v>
      </c>
      <c r="H109" s="274">
        <v>74570.47</v>
      </c>
      <c r="I109" s="274"/>
      <c r="J109" s="277">
        <v>979511</v>
      </c>
      <c r="K109" s="277">
        <v>415233.57</v>
      </c>
      <c r="L109" s="275">
        <v>9790</v>
      </c>
      <c r="M109" s="275">
        <v>120920.04</v>
      </c>
      <c r="N109" s="275">
        <v>48400</v>
      </c>
      <c r="O109" s="275">
        <v>101.64</v>
      </c>
      <c r="P109" s="277"/>
      <c r="Q109" s="277"/>
      <c r="R109" s="277">
        <v>-12049.72</v>
      </c>
      <c r="S109" s="277">
        <v>2600171.63</v>
      </c>
      <c r="T109" s="54">
        <v>1394579.06</v>
      </c>
      <c r="U109" s="54"/>
      <c r="V109" s="54">
        <v>1304.26</v>
      </c>
      <c r="W109" s="54"/>
      <c r="X109" s="54">
        <v>1152960</v>
      </c>
      <c r="Y109" s="54"/>
      <c r="Z109" s="54">
        <v>110500</v>
      </c>
      <c r="AA109" s="276">
        <v>1639600</v>
      </c>
      <c r="AB109" s="276"/>
      <c r="AC109" s="276"/>
      <c r="AD109" s="276"/>
      <c r="AE109" s="276">
        <v>609353.87</v>
      </c>
      <c r="AF109" s="276">
        <v>332848.33</v>
      </c>
      <c r="AG109" s="276">
        <v>44828.61</v>
      </c>
      <c r="AH109" s="276"/>
      <c r="AI109" s="276"/>
      <c r="AJ109" s="83">
        <f t="shared" si="7"/>
        <v>855654.78</v>
      </c>
      <c r="AK109" s="21">
        <f t="shared" si="8"/>
        <v>179211.68</v>
      </c>
      <c r="AL109" s="84">
        <f t="shared" si="9"/>
        <v>676443.10000000009</v>
      </c>
      <c r="AM109" s="24">
        <f t="shared" si="10"/>
        <v>2659343.3200000003</v>
      </c>
      <c r="AN109" s="25">
        <f t="shared" si="11"/>
        <v>2626630.81</v>
      </c>
      <c r="AO109" s="16">
        <f t="shared" si="12"/>
        <v>32712.510000000242</v>
      </c>
    </row>
    <row r="110" spans="1:41" ht="15" thickBot="1" x14ac:dyDescent="0.25">
      <c r="A110" s="62" t="s">
        <v>323</v>
      </c>
      <c r="B110" s="62" t="s">
        <v>48</v>
      </c>
      <c r="C110" s="86">
        <v>3439</v>
      </c>
      <c r="D110" s="87" t="s">
        <v>917</v>
      </c>
      <c r="E110" s="277" t="s">
        <v>1695</v>
      </c>
      <c r="F110" s="274">
        <v>1188267.25</v>
      </c>
      <c r="G110" s="274">
        <v>25694.49</v>
      </c>
      <c r="H110" s="274">
        <v>308899.17</v>
      </c>
      <c r="I110" s="274"/>
      <c r="J110" s="277">
        <v>49480.75</v>
      </c>
      <c r="K110" s="277">
        <v>275140.13</v>
      </c>
      <c r="L110" s="275">
        <v>0</v>
      </c>
      <c r="M110" s="275">
        <v>87662.77</v>
      </c>
      <c r="N110" s="275">
        <v>15000</v>
      </c>
      <c r="O110" s="275"/>
      <c r="P110" s="277"/>
      <c r="Q110" s="277"/>
      <c r="R110" s="277">
        <v>-181817.45</v>
      </c>
      <c r="S110" s="277">
        <v>961037.76</v>
      </c>
      <c r="T110" s="54">
        <v>1385873.25</v>
      </c>
      <c r="U110" s="54">
        <v>34700</v>
      </c>
      <c r="V110" s="54">
        <v>1569.21</v>
      </c>
      <c r="W110" s="54"/>
      <c r="X110" s="54">
        <v>915600</v>
      </c>
      <c r="Y110" s="54"/>
      <c r="Z110" s="54">
        <v>145196.13</v>
      </c>
      <c r="AA110" s="276">
        <v>1442020</v>
      </c>
      <c r="AB110" s="276"/>
      <c r="AC110" s="276"/>
      <c r="AD110" s="276"/>
      <c r="AE110" s="276">
        <v>551043.59</v>
      </c>
      <c r="AF110" s="276">
        <v>82878.16</v>
      </c>
      <c r="AG110" s="276"/>
      <c r="AH110" s="276"/>
      <c r="AI110" s="276">
        <v>48532</v>
      </c>
      <c r="AJ110" s="83">
        <f t="shared" si="7"/>
        <v>1522860.91</v>
      </c>
      <c r="AK110" s="21">
        <f t="shared" si="8"/>
        <v>102662.77</v>
      </c>
      <c r="AL110" s="84">
        <f t="shared" si="9"/>
        <v>1420198.14</v>
      </c>
      <c r="AM110" s="24">
        <f t="shared" si="10"/>
        <v>2482938.59</v>
      </c>
      <c r="AN110" s="25">
        <f t="shared" si="11"/>
        <v>2124473.75</v>
      </c>
      <c r="AO110" s="16">
        <f t="shared" si="12"/>
        <v>358464.83999999985</v>
      </c>
    </row>
    <row r="111" spans="1:41" ht="15" thickBot="1" x14ac:dyDescent="0.25">
      <c r="A111" s="62" t="s">
        <v>323</v>
      </c>
      <c r="B111" s="62" t="s">
        <v>48</v>
      </c>
      <c r="C111" s="86">
        <v>2930</v>
      </c>
      <c r="D111" s="87" t="s">
        <v>918</v>
      </c>
      <c r="E111" s="277" t="s">
        <v>1696</v>
      </c>
      <c r="F111" s="274">
        <v>1165111.81</v>
      </c>
      <c r="G111" s="274">
        <v>13583</v>
      </c>
      <c r="H111" s="274">
        <v>68529.350000000006</v>
      </c>
      <c r="I111" s="274"/>
      <c r="J111" s="277">
        <v>55627.05</v>
      </c>
      <c r="K111" s="277">
        <v>349241.23</v>
      </c>
      <c r="L111" s="275">
        <v>0</v>
      </c>
      <c r="M111" s="275">
        <v>58426.1</v>
      </c>
      <c r="N111" s="275">
        <v>148000</v>
      </c>
      <c r="O111" s="275">
        <v>206000</v>
      </c>
      <c r="P111" s="277">
        <v>17520</v>
      </c>
      <c r="Q111" s="277"/>
      <c r="R111" s="277">
        <v>15070.01</v>
      </c>
      <c r="S111" s="277">
        <v>852668.5</v>
      </c>
      <c r="T111" s="54">
        <v>769273.83</v>
      </c>
      <c r="U111" s="54"/>
      <c r="V111" s="54">
        <v>2019.13</v>
      </c>
      <c r="W111" s="54"/>
      <c r="X111" s="54">
        <v>375733.1</v>
      </c>
      <c r="Y111" s="54"/>
      <c r="Z111" s="54">
        <v>109279.67999999999</v>
      </c>
      <c r="AA111" s="276">
        <v>635753.1</v>
      </c>
      <c r="AB111" s="276"/>
      <c r="AC111" s="276"/>
      <c r="AD111" s="276"/>
      <c r="AE111" s="276">
        <v>473833.1</v>
      </c>
      <c r="AF111" s="276">
        <v>97392.48</v>
      </c>
      <c r="AG111" s="276"/>
      <c r="AH111" s="276"/>
      <c r="AI111" s="276"/>
      <c r="AJ111" s="83">
        <f t="shared" si="7"/>
        <v>1247224.1600000001</v>
      </c>
      <c r="AK111" s="21">
        <f t="shared" si="8"/>
        <v>412426.1</v>
      </c>
      <c r="AL111" s="84">
        <f t="shared" si="9"/>
        <v>834798.06000000017</v>
      </c>
      <c r="AM111" s="24">
        <f t="shared" si="10"/>
        <v>1256305.74</v>
      </c>
      <c r="AN111" s="25">
        <f t="shared" si="11"/>
        <v>1206978.68</v>
      </c>
      <c r="AO111" s="16">
        <f t="shared" si="12"/>
        <v>49327.060000000056</v>
      </c>
    </row>
    <row r="112" spans="1:41" ht="15" thickBot="1" x14ac:dyDescent="0.25">
      <c r="A112" s="62" t="s">
        <v>323</v>
      </c>
      <c r="B112" s="62" t="s">
        <v>48</v>
      </c>
      <c r="C112" s="86">
        <v>1981</v>
      </c>
      <c r="D112" s="87" t="s">
        <v>919</v>
      </c>
      <c r="E112" s="277" t="s">
        <v>1697</v>
      </c>
      <c r="F112" s="274">
        <v>555646.94999999995</v>
      </c>
      <c r="G112" s="274">
        <v>78438.77</v>
      </c>
      <c r="H112" s="274">
        <v>82577.86</v>
      </c>
      <c r="I112" s="274"/>
      <c r="J112" s="277">
        <v>718719.54</v>
      </c>
      <c r="K112" s="277">
        <v>154888.21</v>
      </c>
      <c r="L112" s="275">
        <v>0</v>
      </c>
      <c r="M112" s="275">
        <v>58314.28</v>
      </c>
      <c r="N112" s="275"/>
      <c r="O112" s="275"/>
      <c r="P112" s="277">
        <v>42000</v>
      </c>
      <c r="Q112" s="277"/>
      <c r="R112" s="277"/>
      <c r="S112" s="277">
        <v>1993338.97</v>
      </c>
      <c r="T112" s="54">
        <v>776546.88</v>
      </c>
      <c r="U112" s="54"/>
      <c r="V112" s="54">
        <v>731.02</v>
      </c>
      <c r="W112" s="54"/>
      <c r="X112" s="54">
        <v>1007916</v>
      </c>
      <c r="Y112" s="54"/>
      <c r="Z112" s="54">
        <v>88369.600000000006</v>
      </c>
      <c r="AA112" s="276">
        <v>1227148</v>
      </c>
      <c r="AB112" s="276"/>
      <c r="AC112" s="276"/>
      <c r="AD112" s="276"/>
      <c r="AE112" s="276">
        <v>480703.44</v>
      </c>
      <c r="AF112" s="276">
        <v>93154.77</v>
      </c>
      <c r="AG112" s="276"/>
      <c r="AH112" s="276"/>
      <c r="AI112" s="276">
        <v>20800</v>
      </c>
      <c r="AJ112" s="83">
        <f t="shared" si="7"/>
        <v>716663.58</v>
      </c>
      <c r="AK112" s="21">
        <f t="shared" si="8"/>
        <v>58314.28</v>
      </c>
      <c r="AL112" s="84">
        <f t="shared" si="9"/>
        <v>658349.29999999993</v>
      </c>
      <c r="AM112" s="24">
        <f t="shared" si="10"/>
        <v>1873563.5</v>
      </c>
      <c r="AN112" s="25">
        <f t="shared" si="11"/>
        <v>1821806.21</v>
      </c>
      <c r="AO112" s="16">
        <f t="shared" si="12"/>
        <v>51757.290000000037</v>
      </c>
    </row>
    <row r="113" spans="1:41" ht="15" thickBot="1" x14ac:dyDescent="0.25">
      <c r="A113" s="62" t="s">
        <v>323</v>
      </c>
      <c r="B113" s="62" t="s">
        <v>48</v>
      </c>
      <c r="C113" s="86">
        <v>1907</v>
      </c>
      <c r="D113" s="87" t="s">
        <v>920</v>
      </c>
      <c r="E113" s="277" t="s">
        <v>1698</v>
      </c>
      <c r="F113" s="274">
        <v>916334.11</v>
      </c>
      <c r="G113" s="274">
        <v>30716.87</v>
      </c>
      <c r="H113" s="274">
        <v>106072.02</v>
      </c>
      <c r="I113" s="274"/>
      <c r="J113" s="277">
        <v>90776.639999999999</v>
      </c>
      <c r="K113" s="277">
        <v>140729.79999999999</v>
      </c>
      <c r="L113" s="275">
        <v>0</v>
      </c>
      <c r="M113" s="275">
        <v>67235.3</v>
      </c>
      <c r="N113" s="275">
        <v>15000</v>
      </c>
      <c r="O113" s="275"/>
      <c r="P113" s="277"/>
      <c r="Q113" s="277"/>
      <c r="R113" s="277">
        <v>69340</v>
      </c>
      <c r="S113" s="277">
        <v>3276385.87</v>
      </c>
      <c r="T113" s="54">
        <v>1081378.47</v>
      </c>
      <c r="U113" s="54"/>
      <c r="V113" s="54">
        <v>1231.73</v>
      </c>
      <c r="W113" s="54"/>
      <c r="X113" s="54">
        <v>133138.5</v>
      </c>
      <c r="Y113" s="54"/>
      <c r="Z113" s="54">
        <v>104696.94</v>
      </c>
      <c r="AA113" s="276">
        <v>529870.5</v>
      </c>
      <c r="AB113" s="276"/>
      <c r="AC113" s="276"/>
      <c r="AD113" s="276"/>
      <c r="AE113" s="276">
        <v>489495.89</v>
      </c>
      <c r="AF113" s="276">
        <v>158329.38</v>
      </c>
      <c r="AG113" s="276"/>
      <c r="AH113" s="276"/>
      <c r="AI113" s="276"/>
      <c r="AJ113" s="83">
        <f t="shared" si="7"/>
        <v>1053123</v>
      </c>
      <c r="AK113" s="21">
        <f t="shared" si="8"/>
        <v>82235.3</v>
      </c>
      <c r="AL113" s="84">
        <f t="shared" si="9"/>
        <v>970887.7</v>
      </c>
      <c r="AM113" s="24">
        <f t="shared" si="10"/>
        <v>1320445.6399999999</v>
      </c>
      <c r="AN113" s="25">
        <f t="shared" si="11"/>
        <v>1177695.77</v>
      </c>
      <c r="AO113" s="16">
        <f t="shared" si="12"/>
        <v>142749.86999999988</v>
      </c>
    </row>
    <row r="114" spans="1:41" ht="15" thickBot="1" x14ac:dyDescent="0.25">
      <c r="A114" s="62" t="s">
        <v>323</v>
      </c>
      <c r="B114" s="62" t="s">
        <v>48</v>
      </c>
      <c r="C114" s="86">
        <v>3127</v>
      </c>
      <c r="D114" s="87" t="s">
        <v>921</v>
      </c>
      <c r="E114" s="277" t="s">
        <v>1699</v>
      </c>
      <c r="F114" s="274">
        <v>670192.31000000006</v>
      </c>
      <c r="G114" s="274">
        <v>6238.84</v>
      </c>
      <c r="H114" s="274">
        <v>191059.11</v>
      </c>
      <c r="I114" s="274"/>
      <c r="J114" s="277">
        <v>996477.66</v>
      </c>
      <c r="K114" s="277">
        <v>928056.31999999995</v>
      </c>
      <c r="L114" s="275">
        <v>0</v>
      </c>
      <c r="M114" s="275">
        <v>66564.25</v>
      </c>
      <c r="N114" s="275">
        <v>265000</v>
      </c>
      <c r="O114" s="275">
        <v>40.049999999999997</v>
      </c>
      <c r="P114" s="277"/>
      <c r="Q114" s="277"/>
      <c r="R114" s="277">
        <v>35849.99</v>
      </c>
      <c r="S114" s="277">
        <v>3690825.96</v>
      </c>
      <c r="T114" s="54">
        <v>898845.83</v>
      </c>
      <c r="U114" s="54"/>
      <c r="V114" s="54">
        <v>319.86</v>
      </c>
      <c r="W114" s="54"/>
      <c r="X114" s="54">
        <v>921928</v>
      </c>
      <c r="Y114" s="54"/>
      <c r="Z114" s="54">
        <v>116050.37</v>
      </c>
      <c r="AA114" s="276">
        <v>1233032</v>
      </c>
      <c r="AB114" s="276"/>
      <c r="AC114" s="276"/>
      <c r="AD114" s="276"/>
      <c r="AE114" s="276">
        <v>483077.34</v>
      </c>
      <c r="AF114" s="276">
        <v>233796.24</v>
      </c>
      <c r="AG114" s="276"/>
      <c r="AH114" s="276"/>
      <c r="AI114" s="276"/>
      <c r="AJ114" s="83">
        <f t="shared" si="7"/>
        <v>867490.26</v>
      </c>
      <c r="AK114" s="21">
        <f t="shared" si="8"/>
        <v>331604.3</v>
      </c>
      <c r="AL114" s="84">
        <f t="shared" si="9"/>
        <v>535885.96</v>
      </c>
      <c r="AM114" s="24">
        <f t="shared" si="10"/>
        <v>1937144.06</v>
      </c>
      <c r="AN114" s="25">
        <f t="shared" si="11"/>
        <v>1949905.58</v>
      </c>
      <c r="AO114" s="16">
        <f t="shared" si="12"/>
        <v>-12761.520000000019</v>
      </c>
    </row>
    <row r="115" spans="1:41" ht="15" thickBot="1" x14ac:dyDescent="0.25">
      <c r="A115" s="62" t="s">
        <v>323</v>
      </c>
      <c r="B115" s="62" t="s">
        <v>48</v>
      </c>
      <c r="C115" s="86">
        <v>2860</v>
      </c>
      <c r="D115" s="87" t="s">
        <v>922</v>
      </c>
      <c r="E115" s="277" t="s">
        <v>1700</v>
      </c>
      <c r="F115" s="274">
        <v>1383954.16</v>
      </c>
      <c r="G115" s="274">
        <v>3421.07</v>
      </c>
      <c r="H115" s="274">
        <v>63478.74</v>
      </c>
      <c r="I115" s="274"/>
      <c r="J115" s="277">
        <v>179948.49</v>
      </c>
      <c r="K115" s="277">
        <v>201779.02</v>
      </c>
      <c r="L115" s="275">
        <v>0</v>
      </c>
      <c r="M115" s="275">
        <v>53000</v>
      </c>
      <c r="N115" s="275"/>
      <c r="O115" s="275"/>
      <c r="P115" s="277"/>
      <c r="Q115" s="277"/>
      <c r="R115" s="277">
        <v>14829.46</v>
      </c>
      <c r="S115" s="277">
        <v>1854865.59</v>
      </c>
      <c r="T115" s="54">
        <v>969595.92</v>
      </c>
      <c r="U115" s="54">
        <v>100000</v>
      </c>
      <c r="V115" s="54">
        <v>1899.1</v>
      </c>
      <c r="W115" s="54"/>
      <c r="X115" s="54">
        <v>879732</v>
      </c>
      <c r="Y115" s="54"/>
      <c r="Z115" s="54">
        <v>90029.11</v>
      </c>
      <c r="AA115" s="276">
        <v>1141902</v>
      </c>
      <c r="AB115" s="276"/>
      <c r="AC115" s="276"/>
      <c r="AD115" s="276"/>
      <c r="AE115" s="276">
        <v>534069</v>
      </c>
      <c r="AF115" s="276">
        <v>87807.21</v>
      </c>
      <c r="AG115" s="276"/>
      <c r="AH115" s="276"/>
      <c r="AI115" s="276">
        <v>100000</v>
      </c>
      <c r="AJ115" s="83">
        <f t="shared" si="7"/>
        <v>1450853.97</v>
      </c>
      <c r="AK115" s="21">
        <f t="shared" si="8"/>
        <v>53000</v>
      </c>
      <c r="AL115" s="84">
        <f t="shared" si="9"/>
        <v>1397853.97</v>
      </c>
      <c r="AM115" s="24">
        <f t="shared" si="10"/>
        <v>2041256.1300000001</v>
      </c>
      <c r="AN115" s="25">
        <f t="shared" si="11"/>
        <v>1863778.21</v>
      </c>
      <c r="AO115" s="16">
        <f t="shared" si="12"/>
        <v>177477.92000000016</v>
      </c>
    </row>
    <row r="116" spans="1:41" ht="15" thickBot="1" x14ac:dyDescent="0.25">
      <c r="A116" s="62" t="s">
        <v>323</v>
      </c>
      <c r="B116" s="62" t="s">
        <v>48</v>
      </c>
      <c r="C116" s="86">
        <v>3321</v>
      </c>
      <c r="D116" s="87" t="s">
        <v>923</v>
      </c>
      <c r="E116" s="277" t="s">
        <v>1701</v>
      </c>
      <c r="F116" s="274">
        <v>1055571.99</v>
      </c>
      <c r="G116" s="274">
        <v>61465</v>
      </c>
      <c r="H116" s="274">
        <v>172294.73</v>
      </c>
      <c r="I116" s="274"/>
      <c r="J116" s="277">
        <v>490372.51</v>
      </c>
      <c r="K116" s="277">
        <v>1017771.51</v>
      </c>
      <c r="L116" s="275">
        <v>0</v>
      </c>
      <c r="M116" s="275">
        <v>71074.149999999994</v>
      </c>
      <c r="N116" s="275">
        <v>5000</v>
      </c>
      <c r="O116" s="275">
        <v>40000</v>
      </c>
      <c r="P116" s="277"/>
      <c r="Q116" s="277"/>
      <c r="R116" s="277">
        <v>20658.73</v>
      </c>
      <c r="S116" s="277">
        <v>1808375.97</v>
      </c>
      <c r="T116" s="54">
        <v>1844325.33</v>
      </c>
      <c r="U116" s="54"/>
      <c r="V116" s="54">
        <v>1412.37</v>
      </c>
      <c r="W116" s="54"/>
      <c r="X116" s="54">
        <v>553307.80000000005</v>
      </c>
      <c r="Y116" s="54"/>
      <c r="Z116" s="54">
        <v>98850.71</v>
      </c>
      <c r="AA116" s="276">
        <v>831663.8</v>
      </c>
      <c r="AB116" s="276"/>
      <c r="AC116" s="276"/>
      <c r="AD116" s="276"/>
      <c r="AE116" s="276">
        <v>674867.63</v>
      </c>
      <c r="AF116" s="276">
        <v>188933.01</v>
      </c>
      <c r="AG116" s="276"/>
      <c r="AH116" s="276"/>
      <c r="AI116" s="276"/>
      <c r="AJ116" s="83">
        <f t="shared" si="7"/>
        <v>1289331.72</v>
      </c>
      <c r="AK116" s="21">
        <f t="shared" si="8"/>
        <v>116074.15</v>
      </c>
      <c r="AL116" s="84">
        <f t="shared" si="9"/>
        <v>1173257.57</v>
      </c>
      <c r="AM116" s="24">
        <f t="shared" si="10"/>
        <v>2497896.21</v>
      </c>
      <c r="AN116" s="25">
        <f t="shared" si="11"/>
        <v>1695464.4400000002</v>
      </c>
      <c r="AO116" s="16">
        <f t="shared" si="12"/>
        <v>802431.76999999979</v>
      </c>
    </row>
    <row r="117" spans="1:41" ht="15" thickBot="1" x14ac:dyDescent="0.25">
      <c r="A117" s="62" t="s">
        <v>323</v>
      </c>
      <c r="B117" s="62" t="s">
        <v>48</v>
      </c>
      <c r="C117" s="86">
        <v>3558</v>
      </c>
      <c r="D117" s="87" t="s">
        <v>924</v>
      </c>
      <c r="E117" s="277" t="s">
        <v>1702</v>
      </c>
      <c r="F117" s="274">
        <v>936624.83</v>
      </c>
      <c r="G117" s="274">
        <v>59422.82</v>
      </c>
      <c r="H117" s="274">
        <v>193228.95</v>
      </c>
      <c r="I117" s="274"/>
      <c r="J117" s="277">
        <v>349545.83</v>
      </c>
      <c r="K117" s="277">
        <v>528022.32999999996</v>
      </c>
      <c r="L117" s="275">
        <v>0</v>
      </c>
      <c r="M117" s="275">
        <v>84435.76</v>
      </c>
      <c r="N117" s="275">
        <v>15000</v>
      </c>
      <c r="O117" s="275">
        <v>0</v>
      </c>
      <c r="P117" s="277">
        <v>294400</v>
      </c>
      <c r="Q117" s="277"/>
      <c r="R117" s="277">
        <v>18285.009999999998</v>
      </c>
      <c r="S117" s="277">
        <v>2329931.42</v>
      </c>
      <c r="T117" s="54">
        <v>862090.51</v>
      </c>
      <c r="U117" s="54"/>
      <c r="V117" s="54">
        <v>788.03</v>
      </c>
      <c r="W117" s="54"/>
      <c r="X117" s="54">
        <v>1292368</v>
      </c>
      <c r="Y117" s="54"/>
      <c r="Z117" s="54">
        <v>124992.79</v>
      </c>
      <c r="AA117" s="276">
        <v>1584108</v>
      </c>
      <c r="AB117" s="276"/>
      <c r="AC117" s="276"/>
      <c r="AD117" s="276"/>
      <c r="AE117" s="276">
        <v>463324.19</v>
      </c>
      <c r="AF117" s="276">
        <v>187379.92</v>
      </c>
      <c r="AG117" s="276"/>
      <c r="AH117" s="276"/>
      <c r="AI117" s="276"/>
      <c r="AJ117" s="83">
        <f t="shared" si="7"/>
        <v>1189276.5999999999</v>
      </c>
      <c r="AK117" s="21">
        <f t="shared" si="8"/>
        <v>99435.76</v>
      </c>
      <c r="AL117" s="84">
        <f t="shared" si="9"/>
        <v>1089840.8399999999</v>
      </c>
      <c r="AM117" s="24">
        <f t="shared" si="10"/>
        <v>2280239.33</v>
      </c>
      <c r="AN117" s="25">
        <f t="shared" si="11"/>
        <v>2234812.11</v>
      </c>
      <c r="AO117" s="16">
        <f t="shared" si="12"/>
        <v>45427.220000000205</v>
      </c>
    </row>
    <row r="118" spans="1:41" ht="15" thickBot="1" x14ac:dyDescent="0.25">
      <c r="A118" s="62" t="s">
        <v>323</v>
      </c>
      <c r="B118" s="62" t="s">
        <v>48</v>
      </c>
      <c r="C118" s="86">
        <v>1774</v>
      </c>
      <c r="D118" s="87" t="s">
        <v>925</v>
      </c>
      <c r="E118" s="277" t="s">
        <v>1703</v>
      </c>
      <c r="F118" s="274">
        <v>79576.37</v>
      </c>
      <c r="G118" s="274">
        <v>7805.5</v>
      </c>
      <c r="H118" s="274">
        <v>41005</v>
      </c>
      <c r="I118" s="274"/>
      <c r="J118" s="277">
        <v>1535372.86</v>
      </c>
      <c r="K118" s="277">
        <v>356308.23</v>
      </c>
      <c r="L118" s="275">
        <v>4000</v>
      </c>
      <c r="M118" s="275">
        <v>72279.34</v>
      </c>
      <c r="N118" s="275">
        <v>15000</v>
      </c>
      <c r="O118" s="275">
        <v>50000</v>
      </c>
      <c r="P118" s="277">
        <v>50500</v>
      </c>
      <c r="Q118" s="277"/>
      <c r="R118" s="277">
        <v>118010.05</v>
      </c>
      <c r="S118" s="277">
        <v>857017.52</v>
      </c>
      <c r="T118" s="54">
        <v>892678.67</v>
      </c>
      <c r="U118" s="54">
        <v>5000</v>
      </c>
      <c r="V118" s="54">
        <v>424.02</v>
      </c>
      <c r="W118" s="54"/>
      <c r="X118" s="54">
        <v>476532</v>
      </c>
      <c r="Y118" s="54"/>
      <c r="Z118" s="54">
        <v>366815.1</v>
      </c>
      <c r="AA118" s="276">
        <v>828164</v>
      </c>
      <c r="AB118" s="276"/>
      <c r="AC118" s="276"/>
      <c r="AD118" s="276"/>
      <c r="AE118" s="276">
        <v>1166365.4099999999</v>
      </c>
      <c r="AF118" s="276">
        <v>127929.99</v>
      </c>
      <c r="AG118" s="276"/>
      <c r="AH118" s="276"/>
      <c r="AI118" s="276"/>
      <c r="AJ118" s="83">
        <f t="shared" si="7"/>
        <v>128386.87</v>
      </c>
      <c r="AK118" s="21">
        <f t="shared" si="8"/>
        <v>141279.34</v>
      </c>
      <c r="AL118" s="84">
        <f t="shared" si="9"/>
        <v>-12892.470000000001</v>
      </c>
      <c r="AM118" s="24">
        <f t="shared" si="10"/>
        <v>1741449.79</v>
      </c>
      <c r="AN118" s="25">
        <f t="shared" si="11"/>
        <v>2122459.4</v>
      </c>
      <c r="AO118" s="16">
        <f t="shared" si="12"/>
        <v>-381009.60999999987</v>
      </c>
    </row>
    <row r="119" spans="1:41" ht="15" thickBot="1" x14ac:dyDescent="0.25">
      <c r="A119" s="62" t="s">
        <v>323</v>
      </c>
      <c r="B119" s="62" t="s">
        <v>48</v>
      </c>
      <c r="C119" s="86">
        <v>1942</v>
      </c>
      <c r="D119" s="87" t="s">
        <v>926</v>
      </c>
      <c r="E119" s="277" t="s">
        <v>1786</v>
      </c>
      <c r="F119" s="274">
        <v>229274.77</v>
      </c>
      <c r="G119" s="274">
        <v>7275.99</v>
      </c>
      <c r="H119" s="274">
        <v>115345.66</v>
      </c>
      <c r="I119" s="274"/>
      <c r="J119" s="277">
        <v>1060156.6100000001</v>
      </c>
      <c r="K119" s="277">
        <v>141267.5</v>
      </c>
      <c r="L119" s="275">
        <v>0</v>
      </c>
      <c r="M119" s="275">
        <v>53140.62</v>
      </c>
      <c r="N119" s="275"/>
      <c r="O119" s="275">
        <v>243.93</v>
      </c>
      <c r="P119" s="277">
        <v>40000</v>
      </c>
      <c r="Q119" s="277"/>
      <c r="R119" s="277">
        <v>33644.99</v>
      </c>
      <c r="S119" s="277">
        <v>2768353.45</v>
      </c>
      <c r="T119" s="54">
        <v>849482.17</v>
      </c>
      <c r="U119" s="54"/>
      <c r="V119" s="54">
        <v>903.73</v>
      </c>
      <c r="W119" s="54"/>
      <c r="X119" s="54">
        <v>436212</v>
      </c>
      <c r="Y119" s="54"/>
      <c r="Z119" s="54">
        <v>98098.49</v>
      </c>
      <c r="AA119" s="276">
        <v>650864</v>
      </c>
      <c r="AB119" s="276"/>
      <c r="AC119" s="276"/>
      <c r="AD119" s="276"/>
      <c r="AE119" s="276">
        <v>902307.69</v>
      </c>
      <c r="AF119" s="276">
        <v>190964</v>
      </c>
      <c r="AG119" s="276"/>
      <c r="AH119" s="276"/>
      <c r="AI119" s="276"/>
      <c r="AJ119" s="83">
        <f t="shared" si="7"/>
        <v>351896.42</v>
      </c>
      <c r="AK119" s="21">
        <f t="shared" si="8"/>
        <v>53384.55</v>
      </c>
      <c r="AL119" s="84">
        <f t="shared" si="9"/>
        <v>298511.87</v>
      </c>
      <c r="AM119" s="24">
        <f t="shared" si="10"/>
        <v>1384696.39</v>
      </c>
      <c r="AN119" s="25">
        <f t="shared" si="11"/>
        <v>1744135.69</v>
      </c>
      <c r="AO119" s="16">
        <f t="shared" si="12"/>
        <v>-359439.30000000005</v>
      </c>
    </row>
    <row r="120" spans="1:41" ht="15" thickBot="1" x14ac:dyDescent="0.25">
      <c r="A120" s="62" t="s">
        <v>323</v>
      </c>
      <c r="B120" s="62" t="s">
        <v>48</v>
      </c>
      <c r="C120" s="86">
        <v>2702</v>
      </c>
      <c r="D120" s="87" t="s">
        <v>927</v>
      </c>
      <c r="E120" s="277" t="s">
        <v>1787</v>
      </c>
      <c r="F120" s="274">
        <v>288366.19</v>
      </c>
      <c r="G120" s="274">
        <v>2907.4</v>
      </c>
      <c r="H120" s="274">
        <v>85505.21</v>
      </c>
      <c r="I120" s="274"/>
      <c r="J120" s="277">
        <v>394272.61</v>
      </c>
      <c r="K120" s="277">
        <v>158219.79999999999</v>
      </c>
      <c r="L120" s="275">
        <v>0</v>
      </c>
      <c r="M120" s="275">
        <v>74247</v>
      </c>
      <c r="N120" s="275">
        <v>7250</v>
      </c>
      <c r="O120" s="275"/>
      <c r="P120" s="277">
        <v>63960</v>
      </c>
      <c r="Q120" s="277"/>
      <c r="R120" s="277">
        <v>140592.1</v>
      </c>
      <c r="S120" s="277">
        <v>3313708.59</v>
      </c>
      <c r="T120" s="54">
        <v>897147.19</v>
      </c>
      <c r="U120" s="54"/>
      <c r="V120" s="54">
        <v>495.13</v>
      </c>
      <c r="W120" s="54"/>
      <c r="X120" s="54">
        <v>936517.81</v>
      </c>
      <c r="Y120" s="54"/>
      <c r="Z120" s="54">
        <v>119988.13</v>
      </c>
      <c r="AA120" s="276">
        <v>1444214.81</v>
      </c>
      <c r="AB120" s="276"/>
      <c r="AC120" s="276"/>
      <c r="AD120" s="276"/>
      <c r="AE120" s="276">
        <v>692203.87</v>
      </c>
      <c r="AF120" s="276">
        <v>51206.400000000001</v>
      </c>
      <c r="AG120" s="276"/>
      <c r="AH120" s="276"/>
      <c r="AI120" s="276"/>
      <c r="AJ120" s="83">
        <f t="shared" si="7"/>
        <v>376778.80000000005</v>
      </c>
      <c r="AK120" s="21">
        <f t="shared" si="8"/>
        <v>81497</v>
      </c>
      <c r="AL120" s="84">
        <f t="shared" si="9"/>
        <v>295281.80000000005</v>
      </c>
      <c r="AM120" s="24">
        <f t="shared" si="10"/>
        <v>1954148.2599999998</v>
      </c>
      <c r="AN120" s="25">
        <f t="shared" si="11"/>
        <v>2187625.08</v>
      </c>
      <c r="AO120" s="16">
        <f t="shared" si="12"/>
        <v>-233476.8200000003</v>
      </c>
    </row>
    <row r="121" spans="1:41" ht="15" thickBot="1" x14ac:dyDescent="0.25">
      <c r="A121" s="62" t="s">
        <v>323</v>
      </c>
      <c r="B121" s="62" t="s">
        <v>48</v>
      </c>
      <c r="C121" s="86">
        <v>2772</v>
      </c>
      <c r="D121" s="87" t="s">
        <v>928</v>
      </c>
      <c r="E121" s="277" t="s">
        <v>1799</v>
      </c>
      <c r="F121" s="274">
        <v>716215.43</v>
      </c>
      <c r="G121" s="274">
        <v>1614.2</v>
      </c>
      <c r="H121" s="274">
        <v>140246.72</v>
      </c>
      <c r="I121" s="274"/>
      <c r="J121" s="277">
        <v>798523.89</v>
      </c>
      <c r="K121" s="277">
        <v>80652.649999999994</v>
      </c>
      <c r="L121" s="275">
        <v>0</v>
      </c>
      <c r="M121" s="275">
        <v>58123.9</v>
      </c>
      <c r="N121" s="275">
        <v>120000</v>
      </c>
      <c r="O121" s="275"/>
      <c r="P121" s="277"/>
      <c r="Q121" s="277"/>
      <c r="R121" s="277">
        <v>13530</v>
      </c>
      <c r="S121" s="277">
        <v>3532326.06</v>
      </c>
      <c r="T121" s="54">
        <v>790757.13</v>
      </c>
      <c r="U121" s="54">
        <v>150000</v>
      </c>
      <c r="V121" s="54">
        <v>670.74</v>
      </c>
      <c r="W121" s="54"/>
      <c r="X121" s="54">
        <v>723156</v>
      </c>
      <c r="Y121" s="54"/>
      <c r="Z121" s="54">
        <v>65965.440000000002</v>
      </c>
      <c r="AA121" s="276">
        <v>941859</v>
      </c>
      <c r="AB121" s="276"/>
      <c r="AC121" s="276">
        <v>1520</v>
      </c>
      <c r="AD121" s="276"/>
      <c r="AE121" s="276">
        <v>495244.15</v>
      </c>
      <c r="AF121" s="276">
        <v>129431</v>
      </c>
      <c r="AG121" s="276"/>
      <c r="AH121" s="276"/>
      <c r="AI121" s="276"/>
      <c r="AJ121" s="83">
        <f t="shared" si="7"/>
        <v>858076.35</v>
      </c>
      <c r="AK121" s="21">
        <f t="shared" si="8"/>
        <v>178123.9</v>
      </c>
      <c r="AL121" s="84">
        <f t="shared" si="9"/>
        <v>679952.45</v>
      </c>
      <c r="AM121" s="24">
        <f t="shared" si="10"/>
        <v>1730549.31</v>
      </c>
      <c r="AN121" s="25">
        <f t="shared" si="11"/>
        <v>1568054.15</v>
      </c>
      <c r="AO121" s="16">
        <f t="shared" si="12"/>
        <v>162495.16000000015</v>
      </c>
    </row>
    <row r="122" spans="1:41" ht="15" thickBot="1" x14ac:dyDescent="0.25">
      <c r="A122" s="62" t="s">
        <v>39</v>
      </c>
      <c r="B122" s="62" t="s">
        <v>40</v>
      </c>
      <c r="C122" s="86">
        <v>6140</v>
      </c>
      <c r="D122" s="87" t="s">
        <v>929</v>
      </c>
      <c r="E122" s="277" t="s">
        <v>1704</v>
      </c>
      <c r="F122" s="274">
        <v>242473.75</v>
      </c>
      <c r="G122" s="274">
        <v>26921</v>
      </c>
      <c r="H122" s="274">
        <v>121340.3</v>
      </c>
      <c r="I122" s="274"/>
      <c r="J122" s="277">
        <v>1235286.21</v>
      </c>
      <c r="K122" s="277">
        <v>693735.72</v>
      </c>
      <c r="L122" s="275">
        <v>0</v>
      </c>
      <c r="M122" s="275">
        <v>39800.47</v>
      </c>
      <c r="N122" s="275"/>
      <c r="O122" s="275">
        <v>227.41</v>
      </c>
      <c r="P122" s="277">
        <v>77800</v>
      </c>
      <c r="Q122" s="277"/>
      <c r="R122" s="277">
        <v>539407.43000000005</v>
      </c>
      <c r="S122" s="277">
        <v>1454124.22</v>
      </c>
      <c r="T122" s="54">
        <v>1133210.3500000001</v>
      </c>
      <c r="U122" s="54">
        <v>60200</v>
      </c>
      <c r="V122" s="54">
        <v>277.67</v>
      </c>
      <c r="W122" s="54"/>
      <c r="X122" s="54">
        <v>879606</v>
      </c>
      <c r="Y122" s="54"/>
      <c r="Z122" s="54">
        <v>174800</v>
      </c>
      <c r="AA122" s="276">
        <v>1618616</v>
      </c>
      <c r="AB122" s="276"/>
      <c r="AC122" s="276"/>
      <c r="AD122" s="276"/>
      <c r="AE122" s="276">
        <v>509978.95</v>
      </c>
      <c r="AF122" s="276">
        <v>223809.76</v>
      </c>
      <c r="AG122" s="276"/>
      <c r="AH122" s="276"/>
      <c r="AI122" s="276">
        <v>500</v>
      </c>
      <c r="AJ122" s="83">
        <f t="shared" si="7"/>
        <v>390735.05</v>
      </c>
      <c r="AK122" s="21">
        <f t="shared" si="8"/>
        <v>40027.880000000005</v>
      </c>
      <c r="AL122" s="84">
        <f t="shared" si="9"/>
        <v>350707.17</v>
      </c>
      <c r="AM122" s="24">
        <f t="shared" si="10"/>
        <v>2248094.02</v>
      </c>
      <c r="AN122" s="25">
        <f t="shared" si="11"/>
        <v>2352904.71</v>
      </c>
      <c r="AO122" s="16">
        <f t="shared" si="12"/>
        <v>-104810.68999999994</v>
      </c>
    </row>
    <row r="123" spans="1:41" ht="15" thickBot="1" x14ac:dyDescent="0.25">
      <c r="A123" s="62" t="s">
        <v>39</v>
      </c>
      <c r="B123" s="62" t="s">
        <v>40</v>
      </c>
      <c r="C123" s="86">
        <v>5316</v>
      </c>
      <c r="D123" s="87" t="s">
        <v>930</v>
      </c>
      <c r="E123" s="277" t="s">
        <v>1705</v>
      </c>
      <c r="F123" s="274">
        <v>348908.19</v>
      </c>
      <c r="G123" s="274">
        <v>0</v>
      </c>
      <c r="H123" s="274">
        <v>164316.66</v>
      </c>
      <c r="I123" s="274"/>
      <c r="J123" s="277">
        <v>206512.87</v>
      </c>
      <c r="K123" s="277">
        <v>87657.600000000006</v>
      </c>
      <c r="L123" s="275">
        <v>3000</v>
      </c>
      <c r="M123" s="275">
        <v>75408.929999999993</v>
      </c>
      <c r="N123" s="275"/>
      <c r="O123" s="275">
        <v>0</v>
      </c>
      <c r="P123" s="277"/>
      <c r="Q123" s="277"/>
      <c r="R123" s="277"/>
      <c r="S123" s="277">
        <v>5145573.0199999996</v>
      </c>
      <c r="T123" s="54">
        <v>1148278.43</v>
      </c>
      <c r="U123" s="54"/>
      <c r="V123" s="54">
        <v>154.53</v>
      </c>
      <c r="W123" s="54"/>
      <c r="X123" s="54">
        <v>1182303.6000000001</v>
      </c>
      <c r="Y123" s="54"/>
      <c r="Z123" s="54">
        <v>122600</v>
      </c>
      <c r="AA123" s="276">
        <v>1790263.6</v>
      </c>
      <c r="AB123" s="276"/>
      <c r="AC123" s="276"/>
      <c r="AD123" s="276"/>
      <c r="AE123" s="276">
        <v>266175.3</v>
      </c>
      <c r="AF123" s="276">
        <v>171892.88</v>
      </c>
      <c r="AG123" s="276"/>
      <c r="AH123" s="276"/>
      <c r="AI123" s="276"/>
      <c r="AJ123" s="83">
        <f t="shared" si="7"/>
        <v>513224.85</v>
      </c>
      <c r="AK123" s="21">
        <f t="shared" si="8"/>
        <v>78408.929999999993</v>
      </c>
      <c r="AL123" s="84">
        <f t="shared" si="9"/>
        <v>434815.92</v>
      </c>
      <c r="AM123" s="24">
        <f t="shared" si="10"/>
        <v>2453336.56</v>
      </c>
      <c r="AN123" s="25">
        <f t="shared" si="11"/>
        <v>2228331.7800000003</v>
      </c>
      <c r="AO123" s="16">
        <f t="shared" si="12"/>
        <v>225004.7799999998</v>
      </c>
    </row>
    <row r="124" spans="1:41" ht="15" thickBot="1" x14ac:dyDescent="0.25">
      <c r="A124" s="62" t="s">
        <v>39</v>
      </c>
      <c r="B124" s="62" t="s">
        <v>40</v>
      </c>
      <c r="C124" s="86">
        <v>1456</v>
      </c>
      <c r="D124" s="87" t="s">
        <v>931</v>
      </c>
      <c r="E124" s="277" t="s">
        <v>1706</v>
      </c>
      <c r="F124" s="274">
        <v>114374.61</v>
      </c>
      <c r="G124" s="274">
        <v>0</v>
      </c>
      <c r="H124" s="274">
        <v>82007.600000000006</v>
      </c>
      <c r="I124" s="274"/>
      <c r="J124" s="277">
        <v>-84984</v>
      </c>
      <c r="K124" s="277">
        <v>4263.37</v>
      </c>
      <c r="L124" s="275"/>
      <c r="M124" s="275">
        <v>34400</v>
      </c>
      <c r="N124" s="275"/>
      <c r="O124" s="275">
        <v>66000</v>
      </c>
      <c r="P124" s="277"/>
      <c r="Q124" s="277"/>
      <c r="R124" s="277"/>
      <c r="S124" s="277">
        <v>2682156.09</v>
      </c>
      <c r="T124" s="54">
        <v>567573.81000000006</v>
      </c>
      <c r="U124" s="54"/>
      <c r="V124" s="54">
        <v>131.44999999999999</v>
      </c>
      <c r="W124" s="54"/>
      <c r="X124" s="54">
        <v>233649.9</v>
      </c>
      <c r="Y124" s="54"/>
      <c r="Z124" s="54">
        <v>44000</v>
      </c>
      <c r="AA124" s="276">
        <v>515571.9</v>
      </c>
      <c r="AB124" s="276"/>
      <c r="AC124" s="276">
        <v>1740</v>
      </c>
      <c r="AD124" s="276"/>
      <c r="AE124" s="276">
        <v>296109.63</v>
      </c>
      <c r="AF124" s="276">
        <v>95720.79</v>
      </c>
      <c r="AG124" s="276"/>
      <c r="AH124" s="276"/>
      <c r="AI124" s="276"/>
      <c r="AJ124" s="83">
        <f t="shared" si="7"/>
        <v>196382.21000000002</v>
      </c>
      <c r="AK124" s="21">
        <f t="shared" si="8"/>
        <v>100400</v>
      </c>
      <c r="AL124" s="84">
        <f t="shared" si="9"/>
        <v>95982.210000000021</v>
      </c>
      <c r="AM124" s="24">
        <f t="shared" si="10"/>
        <v>845355.16</v>
      </c>
      <c r="AN124" s="25">
        <f t="shared" si="11"/>
        <v>909142.32000000007</v>
      </c>
      <c r="AO124" s="16">
        <f t="shared" si="12"/>
        <v>-63787.160000000033</v>
      </c>
    </row>
    <row r="125" spans="1:41" ht="15" thickBot="1" x14ac:dyDescent="0.25">
      <c r="A125" s="62" t="s">
        <v>39</v>
      </c>
      <c r="B125" s="62" t="s">
        <v>40</v>
      </c>
      <c r="C125" s="86">
        <v>2839</v>
      </c>
      <c r="D125" s="87" t="s">
        <v>932</v>
      </c>
      <c r="E125" s="277" t="s">
        <v>1707</v>
      </c>
      <c r="F125" s="274">
        <v>240273.09</v>
      </c>
      <c r="G125" s="274">
        <v>3200</v>
      </c>
      <c r="H125" s="274">
        <v>13872.72</v>
      </c>
      <c r="I125" s="274"/>
      <c r="J125" s="277">
        <v>666522.12</v>
      </c>
      <c r="K125" s="277">
        <v>54331.71</v>
      </c>
      <c r="L125" s="275">
        <v>0</v>
      </c>
      <c r="M125" s="275">
        <v>86631.3</v>
      </c>
      <c r="N125" s="275"/>
      <c r="O125" s="275"/>
      <c r="P125" s="277"/>
      <c r="Q125" s="277"/>
      <c r="R125" s="277"/>
      <c r="S125" s="277">
        <v>2132666.9300000002</v>
      </c>
      <c r="T125" s="54">
        <v>577913.02</v>
      </c>
      <c r="U125" s="54"/>
      <c r="V125" s="54">
        <v>406.36</v>
      </c>
      <c r="W125" s="54"/>
      <c r="X125" s="54">
        <v>168960</v>
      </c>
      <c r="Y125" s="54"/>
      <c r="Z125" s="54">
        <v>22000</v>
      </c>
      <c r="AA125" s="276">
        <v>360310</v>
      </c>
      <c r="AB125" s="276"/>
      <c r="AC125" s="276"/>
      <c r="AD125" s="276"/>
      <c r="AE125" s="276">
        <v>427681.49</v>
      </c>
      <c r="AF125" s="276">
        <v>54083.08</v>
      </c>
      <c r="AG125" s="276"/>
      <c r="AH125" s="276"/>
      <c r="AI125" s="276"/>
      <c r="AJ125" s="83">
        <f t="shared" si="7"/>
        <v>257345.81</v>
      </c>
      <c r="AK125" s="21">
        <f t="shared" si="8"/>
        <v>86631.3</v>
      </c>
      <c r="AL125" s="84">
        <f t="shared" si="9"/>
        <v>170714.51</v>
      </c>
      <c r="AM125" s="24">
        <f t="shared" si="10"/>
        <v>769279.38</v>
      </c>
      <c r="AN125" s="25">
        <f t="shared" si="11"/>
        <v>842074.57</v>
      </c>
      <c r="AO125" s="16">
        <f t="shared" si="12"/>
        <v>-72795.189999999944</v>
      </c>
    </row>
    <row r="126" spans="1:41" ht="15" thickBot="1" x14ac:dyDescent="0.25">
      <c r="A126" s="62" t="s">
        <v>39</v>
      </c>
      <c r="B126" s="62" t="s">
        <v>40</v>
      </c>
      <c r="C126" s="86">
        <v>4801</v>
      </c>
      <c r="D126" s="87" t="s">
        <v>933</v>
      </c>
      <c r="E126" s="277" t="s">
        <v>1708</v>
      </c>
      <c r="F126" s="274">
        <v>891657.91</v>
      </c>
      <c r="G126" s="274">
        <v>7887.84</v>
      </c>
      <c r="H126" s="274">
        <v>39969.53</v>
      </c>
      <c r="I126" s="274"/>
      <c r="J126" s="277">
        <v>966119.87</v>
      </c>
      <c r="K126" s="277">
        <v>324791.74</v>
      </c>
      <c r="L126" s="275">
        <v>0</v>
      </c>
      <c r="M126" s="275">
        <v>88550.7</v>
      </c>
      <c r="N126" s="275"/>
      <c r="O126" s="275"/>
      <c r="P126" s="277">
        <v>100000</v>
      </c>
      <c r="Q126" s="277"/>
      <c r="R126" s="277"/>
      <c r="S126" s="277">
        <v>2748053.22</v>
      </c>
      <c r="T126" s="54">
        <v>1471269.71</v>
      </c>
      <c r="U126" s="54"/>
      <c r="V126" s="54">
        <v>679.39</v>
      </c>
      <c r="W126" s="54"/>
      <c r="X126" s="54">
        <v>848785</v>
      </c>
      <c r="Y126" s="54"/>
      <c r="Z126" s="54">
        <v>112000</v>
      </c>
      <c r="AA126" s="276">
        <v>1456545</v>
      </c>
      <c r="AB126" s="276"/>
      <c r="AC126" s="276"/>
      <c r="AD126" s="276"/>
      <c r="AE126" s="276">
        <v>556593.89</v>
      </c>
      <c r="AF126" s="276">
        <v>102969.76</v>
      </c>
      <c r="AG126" s="276"/>
      <c r="AH126" s="276"/>
      <c r="AI126" s="276">
        <v>500</v>
      </c>
      <c r="AJ126" s="83">
        <f t="shared" si="7"/>
        <v>939515.28</v>
      </c>
      <c r="AK126" s="21">
        <f t="shared" si="8"/>
        <v>88550.7</v>
      </c>
      <c r="AL126" s="84">
        <f t="shared" si="9"/>
        <v>850964.58000000007</v>
      </c>
      <c r="AM126" s="24">
        <f t="shared" si="10"/>
        <v>2432734.0999999996</v>
      </c>
      <c r="AN126" s="25">
        <f t="shared" si="11"/>
        <v>2116608.65</v>
      </c>
      <c r="AO126" s="16">
        <f t="shared" si="12"/>
        <v>316125.44999999972</v>
      </c>
    </row>
    <row r="127" spans="1:41" ht="15" thickBot="1" x14ac:dyDescent="0.25">
      <c r="A127" s="62" t="s">
        <v>39</v>
      </c>
      <c r="B127" s="62" t="s">
        <v>40</v>
      </c>
      <c r="C127" s="86">
        <v>3761</v>
      </c>
      <c r="D127" s="87" t="s">
        <v>934</v>
      </c>
      <c r="E127" s="277" t="s">
        <v>1709</v>
      </c>
      <c r="F127" s="274">
        <v>717083.67</v>
      </c>
      <c r="G127" s="274">
        <v>4695.5</v>
      </c>
      <c r="H127" s="274">
        <v>44097.55</v>
      </c>
      <c r="I127" s="274"/>
      <c r="J127" s="277">
        <v>294416.88</v>
      </c>
      <c r="K127" s="277">
        <v>590939.01</v>
      </c>
      <c r="L127" s="275">
        <v>2800</v>
      </c>
      <c r="M127" s="275">
        <v>54916.33</v>
      </c>
      <c r="N127" s="275"/>
      <c r="O127" s="275"/>
      <c r="P127" s="277"/>
      <c r="Q127" s="277">
        <v>592794.93999999994</v>
      </c>
      <c r="R127" s="277"/>
      <c r="S127" s="277">
        <v>2326269.85</v>
      </c>
      <c r="T127" s="54">
        <v>831279.09</v>
      </c>
      <c r="U127" s="54"/>
      <c r="V127" s="54">
        <v>1391.44</v>
      </c>
      <c r="W127" s="54"/>
      <c r="X127" s="54">
        <v>421162</v>
      </c>
      <c r="Y127" s="54"/>
      <c r="Z127" s="54">
        <v>61600</v>
      </c>
      <c r="AA127" s="276">
        <v>844842</v>
      </c>
      <c r="AB127" s="276"/>
      <c r="AC127" s="276"/>
      <c r="AD127" s="276"/>
      <c r="AE127" s="276">
        <v>405895.12</v>
      </c>
      <c r="AF127" s="276">
        <v>60266.21</v>
      </c>
      <c r="AG127" s="276"/>
      <c r="AH127" s="276"/>
      <c r="AI127" s="276">
        <v>500</v>
      </c>
      <c r="AJ127" s="83">
        <f t="shared" si="7"/>
        <v>765876.72000000009</v>
      </c>
      <c r="AK127" s="21">
        <f t="shared" si="8"/>
        <v>57716.33</v>
      </c>
      <c r="AL127" s="84">
        <f t="shared" si="9"/>
        <v>708160.39000000013</v>
      </c>
      <c r="AM127" s="24">
        <f t="shared" si="10"/>
        <v>1315432.5299999998</v>
      </c>
      <c r="AN127" s="25">
        <f t="shared" si="11"/>
        <v>1311503.33</v>
      </c>
      <c r="AO127" s="16">
        <f t="shared" si="12"/>
        <v>3929.1999999997206</v>
      </c>
    </row>
    <row r="128" spans="1:41" ht="15" thickBot="1" x14ac:dyDescent="0.25">
      <c r="A128" s="62" t="s">
        <v>39</v>
      </c>
      <c r="B128" s="62" t="s">
        <v>40</v>
      </c>
      <c r="C128" s="86">
        <v>4191</v>
      </c>
      <c r="D128" s="87" t="s">
        <v>935</v>
      </c>
      <c r="E128" s="277" t="s">
        <v>1710</v>
      </c>
      <c r="F128" s="274">
        <v>93487.83</v>
      </c>
      <c r="G128" s="274">
        <v>2177</v>
      </c>
      <c r="H128" s="274">
        <v>96253.19</v>
      </c>
      <c r="I128" s="274"/>
      <c r="J128" s="277">
        <v>2344079.4900000002</v>
      </c>
      <c r="K128" s="277">
        <v>129836.2</v>
      </c>
      <c r="L128" s="275"/>
      <c r="M128" s="275">
        <v>61636.92</v>
      </c>
      <c r="N128" s="275"/>
      <c r="O128" s="275">
        <v>0</v>
      </c>
      <c r="P128" s="277"/>
      <c r="Q128" s="277"/>
      <c r="R128" s="277"/>
      <c r="S128" s="277">
        <v>3580405.02</v>
      </c>
      <c r="T128" s="54">
        <v>814153</v>
      </c>
      <c r="U128" s="54"/>
      <c r="V128" s="54">
        <v>124.72</v>
      </c>
      <c r="W128" s="54"/>
      <c r="X128" s="54">
        <v>873376</v>
      </c>
      <c r="Y128" s="54"/>
      <c r="Z128" s="54">
        <v>202800</v>
      </c>
      <c r="AA128" s="276">
        <v>1227536</v>
      </c>
      <c r="AB128" s="276"/>
      <c r="AC128" s="276"/>
      <c r="AD128" s="276"/>
      <c r="AE128" s="276">
        <v>377455.47</v>
      </c>
      <c r="AF128" s="276">
        <v>54439.040000000001</v>
      </c>
      <c r="AG128" s="276"/>
      <c r="AH128" s="276"/>
      <c r="AI128" s="276">
        <v>2000</v>
      </c>
      <c r="AJ128" s="83">
        <f t="shared" si="7"/>
        <v>191918.02000000002</v>
      </c>
      <c r="AK128" s="21">
        <f t="shared" si="8"/>
        <v>61636.92</v>
      </c>
      <c r="AL128" s="84">
        <f t="shared" si="9"/>
        <v>130281.10000000002</v>
      </c>
      <c r="AM128" s="24">
        <f t="shared" si="10"/>
        <v>1890453.72</v>
      </c>
      <c r="AN128" s="25">
        <f t="shared" si="11"/>
        <v>1661430.51</v>
      </c>
      <c r="AO128" s="16">
        <f t="shared" si="12"/>
        <v>229023.20999999996</v>
      </c>
    </row>
    <row r="129" spans="1:41" ht="15" thickBot="1" x14ac:dyDescent="0.25">
      <c r="A129" s="62" t="s">
        <v>39</v>
      </c>
      <c r="B129" s="62" t="s">
        <v>40</v>
      </c>
      <c r="C129" s="86">
        <v>1988</v>
      </c>
      <c r="D129" s="87" t="s">
        <v>936</v>
      </c>
      <c r="E129" s="277" t="s">
        <v>1711</v>
      </c>
      <c r="F129" s="274">
        <v>657496.42000000004</v>
      </c>
      <c r="G129" s="274">
        <v>0</v>
      </c>
      <c r="H129" s="274">
        <v>105680.41</v>
      </c>
      <c r="I129" s="274"/>
      <c r="J129" s="277">
        <v>482035.08</v>
      </c>
      <c r="K129" s="277">
        <v>44510.82</v>
      </c>
      <c r="L129" s="275"/>
      <c r="M129" s="275">
        <v>105800</v>
      </c>
      <c r="N129" s="275"/>
      <c r="O129" s="275">
        <v>80000</v>
      </c>
      <c r="P129" s="277"/>
      <c r="Q129" s="277">
        <v>1143371.24</v>
      </c>
      <c r="R129" s="277"/>
      <c r="S129" s="277">
        <v>2242898.44</v>
      </c>
      <c r="T129" s="54">
        <v>472891.16</v>
      </c>
      <c r="U129" s="54"/>
      <c r="V129" s="54">
        <v>1247.93</v>
      </c>
      <c r="W129" s="54"/>
      <c r="X129" s="54">
        <v>1067750</v>
      </c>
      <c r="Y129" s="54"/>
      <c r="Z129" s="54">
        <v>47987.82</v>
      </c>
      <c r="AA129" s="276">
        <v>1246270</v>
      </c>
      <c r="AB129" s="276"/>
      <c r="AC129" s="276"/>
      <c r="AD129" s="276"/>
      <c r="AE129" s="276">
        <v>455280.92</v>
      </c>
      <c r="AF129" s="276">
        <v>62588</v>
      </c>
      <c r="AG129" s="276"/>
      <c r="AH129" s="276"/>
      <c r="AI129" s="276">
        <v>7375</v>
      </c>
      <c r="AJ129" s="83">
        <f t="shared" si="7"/>
        <v>763176.83000000007</v>
      </c>
      <c r="AK129" s="21">
        <f t="shared" si="8"/>
        <v>185800</v>
      </c>
      <c r="AL129" s="84">
        <f t="shared" si="9"/>
        <v>577376.83000000007</v>
      </c>
      <c r="AM129" s="24">
        <f t="shared" si="10"/>
        <v>1589876.91</v>
      </c>
      <c r="AN129" s="25">
        <f t="shared" si="11"/>
        <v>1771513.92</v>
      </c>
      <c r="AO129" s="16">
        <f t="shared" si="12"/>
        <v>-181637.01</v>
      </c>
    </row>
    <row r="130" spans="1:41" ht="15" thickBot="1" x14ac:dyDescent="0.25">
      <c r="A130" s="62" t="s">
        <v>39</v>
      </c>
      <c r="B130" s="62" t="s">
        <v>40</v>
      </c>
      <c r="C130" s="86">
        <v>2809</v>
      </c>
      <c r="D130" s="87" t="s">
        <v>937</v>
      </c>
      <c r="E130" s="277" t="s">
        <v>1788</v>
      </c>
      <c r="F130" s="274">
        <v>205391.5</v>
      </c>
      <c r="G130" s="274">
        <v>7858.8</v>
      </c>
      <c r="H130" s="274">
        <v>38053.699999999997</v>
      </c>
      <c r="I130" s="274"/>
      <c r="J130" s="277">
        <v>1379484</v>
      </c>
      <c r="K130" s="277">
        <v>643229.02</v>
      </c>
      <c r="L130" s="275"/>
      <c r="M130" s="275">
        <v>74850</v>
      </c>
      <c r="N130" s="275"/>
      <c r="O130" s="275"/>
      <c r="P130" s="277"/>
      <c r="Q130" s="277">
        <v>-2920440.32</v>
      </c>
      <c r="R130" s="277"/>
      <c r="S130" s="277">
        <v>3888577.01</v>
      </c>
      <c r="T130" s="54">
        <v>693164.64</v>
      </c>
      <c r="U130" s="54"/>
      <c r="V130" s="54">
        <v>335.44</v>
      </c>
      <c r="W130" s="54"/>
      <c r="X130" s="54">
        <v>700137</v>
      </c>
      <c r="Y130" s="54"/>
      <c r="Z130" s="54">
        <v>45000</v>
      </c>
      <c r="AA130" s="276">
        <v>908937</v>
      </c>
      <c r="AB130" s="276"/>
      <c r="AC130" s="276"/>
      <c r="AD130" s="276"/>
      <c r="AE130" s="276">
        <v>588509.37</v>
      </c>
      <c r="AF130" s="276">
        <v>19550</v>
      </c>
      <c r="AG130" s="276"/>
      <c r="AH130" s="276"/>
      <c r="AI130" s="276"/>
      <c r="AJ130" s="83">
        <f t="shared" si="7"/>
        <v>251304</v>
      </c>
      <c r="AK130" s="21">
        <f t="shared" si="8"/>
        <v>74850</v>
      </c>
      <c r="AL130" s="84">
        <f t="shared" si="9"/>
        <v>176454</v>
      </c>
      <c r="AM130" s="24">
        <f t="shared" si="10"/>
        <v>1438637.08</v>
      </c>
      <c r="AN130" s="25">
        <f t="shared" si="11"/>
        <v>1516996.37</v>
      </c>
      <c r="AO130" s="16">
        <f t="shared" si="12"/>
        <v>-78359.290000000037</v>
      </c>
    </row>
    <row r="131" spans="1:41" ht="15" thickBot="1" x14ac:dyDescent="0.25">
      <c r="A131" s="62" t="s">
        <v>39</v>
      </c>
      <c r="B131" s="62" t="s">
        <v>40</v>
      </c>
      <c r="C131" s="86">
        <v>2809</v>
      </c>
      <c r="D131" s="87" t="s">
        <v>938</v>
      </c>
      <c r="E131" s="277" t="s">
        <v>1789</v>
      </c>
      <c r="F131" s="274">
        <v>120789.18</v>
      </c>
      <c r="G131" s="274">
        <v>0</v>
      </c>
      <c r="H131" s="274">
        <v>9351.06</v>
      </c>
      <c r="I131" s="274"/>
      <c r="J131" s="277">
        <v>1233544.6499999999</v>
      </c>
      <c r="K131" s="277">
        <v>453010.72</v>
      </c>
      <c r="L131" s="275"/>
      <c r="M131" s="275">
        <v>38450</v>
      </c>
      <c r="N131" s="275">
        <v>296106.44</v>
      </c>
      <c r="O131" s="275"/>
      <c r="P131" s="277"/>
      <c r="Q131" s="277">
        <v>-2803193.59</v>
      </c>
      <c r="R131" s="277"/>
      <c r="S131" s="277">
        <v>3397782.5</v>
      </c>
      <c r="T131" s="54">
        <v>671627.67</v>
      </c>
      <c r="U131" s="54"/>
      <c r="V131" s="54">
        <v>199.6</v>
      </c>
      <c r="W131" s="54"/>
      <c r="X131" s="54">
        <v>448590</v>
      </c>
      <c r="Y131" s="54"/>
      <c r="Z131" s="54"/>
      <c r="AA131" s="276">
        <v>749177</v>
      </c>
      <c r="AB131" s="276"/>
      <c r="AC131" s="276"/>
      <c r="AD131" s="276"/>
      <c r="AE131" s="276">
        <v>344462.16</v>
      </c>
      <c r="AF131" s="276">
        <v>204023.55</v>
      </c>
      <c r="AG131" s="276"/>
      <c r="AH131" s="276"/>
      <c r="AI131" s="276">
        <v>2000</v>
      </c>
      <c r="AJ131" s="83">
        <f t="shared" si="7"/>
        <v>130140.23999999999</v>
      </c>
      <c r="AK131" s="21">
        <f t="shared" si="8"/>
        <v>334556.44</v>
      </c>
      <c r="AL131" s="84">
        <f t="shared" si="9"/>
        <v>-204416.2</v>
      </c>
      <c r="AM131" s="24">
        <f t="shared" si="10"/>
        <v>1120417.27</v>
      </c>
      <c r="AN131" s="25">
        <f t="shared" si="11"/>
        <v>1299662.71</v>
      </c>
      <c r="AO131" s="16">
        <f t="shared" si="12"/>
        <v>-179245.43999999994</v>
      </c>
    </row>
    <row r="132" spans="1:41" ht="15" thickBot="1" x14ac:dyDescent="0.25">
      <c r="A132" s="62" t="s">
        <v>328</v>
      </c>
      <c r="B132" s="62" t="s">
        <v>49</v>
      </c>
      <c r="C132" s="86">
        <v>8788</v>
      </c>
      <c r="D132" s="87" t="s">
        <v>939</v>
      </c>
      <c r="E132" s="277" t="s">
        <v>1712</v>
      </c>
      <c r="F132" s="274">
        <v>156683.22</v>
      </c>
      <c r="G132" s="274">
        <v>65025</v>
      </c>
      <c r="H132" s="274">
        <v>135931.95000000001</v>
      </c>
      <c r="I132" s="274"/>
      <c r="J132" s="277">
        <v>754347.63</v>
      </c>
      <c r="K132" s="277">
        <v>130843.61</v>
      </c>
      <c r="L132" s="275">
        <v>0</v>
      </c>
      <c r="M132" s="275">
        <v>28164.26</v>
      </c>
      <c r="N132" s="275"/>
      <c r="O132" s="275">
        <v>6116</v>
      </c>
      <c r="P132" s="277">
        <v>25000</v>
      </c>
      <c r="Q132" s="277"/>
      <c r="R132" s="277">
        <v>-44660.06</v>
      </c>
      <c r="S132" s="277">
        <v>3801436</v>
      </c>
      <c r="T132" s="54">
        <v>1341843.82</v>
      </c>
      <c r="U132" s="54"/>
      <c r="V132" s="54">
        <v>243.41</v>
      </c>
      <c r="W132" s="54"/>
      <c r="X132" s="54">
        <v>667922.9</v>
      </c>
      <c r="Y132" s="54"/>
      <c r="Z132" s="54">
        <v>327899.34999999998</v>
      </c>
      <c r="AA132" s="276">
        <v>1385952.9</v>
      </c>
      <c r="AB132" s="276"/>
      <c r="AC132" s="276"/>
      <c r="AD132" s="276">
        <v>3534</v>
      </c>
      <c r="AE132" s="276">
        <v>745369.17</v>
      </c>
      <c r="AF132" s="276">
        <v>145787.79999999999</v>
      </c>
      <c r="AG132" s="276"/>
      <c r="AH132" s="276"/>
      <c r="AI132" s="276"/>
      <c r="AJ132" s="83">
        <f t="shared" si="7"/>
        <v>357640.17000000004</v>
      </c>
      <c r="AK132" s="21">
        <f t="shared" si="8"/>
        <v>34280.259999999995</v>
      </c>
      <c r="AL132" s="84">
        <f t="shared" si="9"/>
        <v>323359.91000000003</v>
      </c>
      <c r="AM132" s="24">
        <f t="shared" si="10"/>
        <v>2337909.48</v>
      </c>
      <c r="AN132" s="25">
        <f t="shared" si="11"/>
        <v>2280643.8699999996</v>
      </c>
      <c r="AO132" s="16">
        <f t="shared" si="12"/>
        <v>57265.610000000335</v>
      </c>
    </row>
    <row r="133" spans="1:41" ht="15" thickBot="1" x14ac:dyDescent="0.25">
      <c r="A133" s="62" t="s">
        <v>328</v>
      </c>
      <c r="B133" s="62" t="s">
        <v>49</v>
      </c>
      <c r="C133" s="86">
        <v>4890</v>
      </c>
      <c r="D133" s="87" t="s">
        <v>940</v>
      </c>
      <c r="E133" s="277" t="s">
        <v>1713</v>
      </c>
      <c r="F133" s="274">
        <v>353543.45</v>
      </c>
      <c r="G133" s="274">
        <v>46031.07</v>
      </c>
      <c r="H133" s="274">
        <v>156170.79999999999</v>
      </c>
      <c r="I133" s="274"/>
      <c r="J133" s="277">
        <v>483115.94</v>
      </c>
      <c r="K133" s="277">
        <v>25599.4</v>
      </c>
      <c r="L133" s="275">
        <v>0</v>
      </c>
      <c r="M133" s="275">
        <v>67516.179999999993</v>
      </c>
      <c r="N133" s="275"/>
      <c r="O133" s="275">
        <v>4424</v>
      </c>
      <c r="P133" s="277">
        <v>37830</v>
      </c>
      <c r="Q133" s="277"/>
      <c r="R133" s="277">
        <v>-46307.65</v>
      </c>
      <c r="S133" s="277">
        <v>2453088.7400000002</v>
      </c>
      <c r="T133" s="54">
        <v>994641.5</v>
      </c>
      <c r="U133" s="54">
        <v>22700</v>
      </c>
      <c r="V133" s="54">
        <v>702.47</v>
      </c>
      <c r="W133" s="54"/>
      <c r="X133" s="54">
        <v>1086995.5</v>
      </c>
      <c r="Y133" s="54"/>
      <c r="Z133" s="54">
        <v>327141.7</v>
      </c>
      <c r="AA133" s="276">
        <v>1563580.5</v>
      </c>
      <c r="AB133" s="276"/>
      <c r="AC133" s="276">
        <v>24895</v>
      </c>
      <c r="AD133" s="276"/>
      <c r="AE133" s="276">
        <v>701354.28</v>
      </c>
      <c r="AF133" s="276">
        <v>162791.82999999999</v>
      </c>
      <c r="AG133" s="276"/>
      <c r="AH133" s="276"/>
      <c r="AI133" s="276"/>
      <c r="AJ133" s="83">
        <f t="shared" ref="AJ133:AJ196" si="13">SUM(F133:I133)</f>
        <v>555745.32000000007</v>
      </c>
      <c r="AK133" s="21">
        <f t="shared" ref="AK133:AK196" si="14">SUM(L133:O133)</f>
        <v>71940.179999999993</v>
      </c>
      <c r="AL133" s="84">
        <f t="shared" ref="AL133:AL196" si="15">AJ133-AK133</f>
        <v>483805.14000000007</v>
      </c>
      <c r="AM133" s="24">
        <f t="shared" ref="AM133:AM196" si="16">SUM(T133:Z133)</f>
        <v>2432181.17</v>
      </c>
      <c r="AN133" s="25">
        <f t="shared" ref="AN133:AN196" si="17">SUM(AA133:AI133)</f>
        <v>2452621.6100000003</v>
      </c>
      <c r="AO133" s="16">
        <f t="shared" ref="AO133:AO196" si="18">AM133-AN133</f>
        <v>-20440.44000000041</v>
      </c>
    </row>
    <row r="134" spans="1:41" ht="15" thickBot="1" x14ac:dyDescent="0.25">
      <c r="A134" s="62" t="s">
        <v>328</v>
      </c>
      <c r="B134" s="62" t="s">
        <v>49</v>
      </c>
      <c r="C134" s="86">
        <v>8526</v>
      </c>
      <c r="D134" s="87" t="s">
        <v>941</v>
      </c>
      <c r="E134" s="277" t="s">
        <v>1714</v>
      </c>
      <c r="F134" s="274">
        <v>830674.02</v>
      </c>
      <c r="G134" s="274">
        <v>148304</v>
      </c>
      <c r="H134" s="274">
        <v>183460.98</v>
      </c>
      <c r="I134" s="274"/>
      <c r="J134" s="277">
        <v>393740.53</v>
      </c>
      <c r="K134" s="277">
        <v>660353.65</v>
      </c>
      <c r="L134" s="275">
        <v>18680</v>
      </c>
      <c r="M134" s="275">
        <v>115075.6</v>
      </c>
      <c r="N134" s="275"/>
      <c r="O134" s="275">
        <v>21769</v>
      </c>
      <c r="P134" s="277">
        <v>197790</v>
      </c>
      <c r="Q134" s="277"/>
      <c r="R134" s="277">
        <v>-87819.58</v>
      </c>
      <c r="S134" s="277">
        <v>3154882.42</v>
      </c>
      <c r="T134" s="54">
        <v>2591274.44</v>
      </c>
      <c r="U134" s="54"/>
      <c r="V134" s="54">
        <v>1053.49</v>
      </c>
      <c r="W134" s="54"/>
      <c r="X134" s="54">
        <v>1084990</v>
      </c>
      <c r="Y134" s="54"/>
      <c r="Z134" s="54">
        <v>780564.1</v>
      </c>
      <c r="AA134" s="276">
        <v>1949140</v>
      </c>
      <c r="AB134" s="276"/>
      <c r="AC134" s="276">
        <v>7580</v>
      </c>
      <c r="AD134" s="276"/>
      <c r="AE134" s="276">
        <v>968251.24</v>
      </c>
      <c r="AF134" s="276">
        <v>47435.16</v>
      </c>
      <c r="AG134" s="276"/>
      <c r="AH134" s="276"/>
      <c r="AI134" s="276"/>
      <c r="AJ134" s="83">
        <f t="shared" si="13"/>
        <v>1162439</v>
      </c>
      <c r="AK134" s="21">
        <f t="shared" si="14"/>
        <v>155524.6</v>
      </c>
      <c r="AL134" s="84">
        <f t="shared" si="15"/>
        <v>1006914.4</v>
      </c>
      <c r="AM134" s="24">
        <f t="shared" si="16"/>
        <v>4457882.03</v>
      </c>
      <c r="AN134" s="25">
        <f t="shared" si="17"/>
        <v>2972406.4000000004</v>
      </c>
      <c r="AO134" s="16">
        <f t="shared" si="18"/>
        <v>1485475.63</v>
      </c>
    </row>
    <row r="135" spans="1:41" ht="15" thickBot="1" x14ac:dyDescent="0.25">
      <c r="A135" s="62" t="s">
        <v>328</v>
      </c>
      <c r="B135" s="62" t="s">
        <v>49</v>
      </c>
      <c r="C135" s="86">
        <v>6442</v>
      </c>
      <c r="D135" s="87" t="s">
        <v>942</v>
      </c>
      <c r="E135" s="277" t="s">
        <v>1715</v>
      </c>
      <c r="F135" s="274">
        <v>597914.51</v>
      </c>
      <c r="G135" s="274">
        <v>45730.27</v>
      </c>
      <c r="H135" s="274">
        <v>144973.54999999999</v>
      </c>
      <c r="I135" s="274"/>
      <c r="J135" s="277">
        <v>345570.86</v>
      </c>
      <c r="K135" s="277">
        <v>42637.07</v>
      </c>
      <c r="L135" s="275">
        <v>0</v>
      </c>
      <c r="M135" s="275">
        <v>77751.92</v>
      </c>
      <c r="N135" s="275"/>
      <c r="O135" s="275">
        <v>1950</v>
      </c>
      <c r="P135" s="277">
        <v>351301</v>
      </c>
      <c r="Q135" s="277"/>
      <c r="R135" s="277"/>
      <c r="S135" s="277">
        <v>2689973.6</v>
      </c>
      <c r="T135" s="54">
        <v>2017924.74</v>
      </c>
      <c r="U135" s="54"/>
      <c r="V135" s="54">
        <v>586.16999999999996</v>
      </c>
      <c r="W135" s="54"/>
      <c r="X135" s="54">
        <v>730839.8</v>
      </c>
      <c r="Y135" s="54"/>
      <c r="Z135" s="54">
        <v>285000</v>
      </c>
      <c r="AA135" s="276">
        <v>1122639.8</v>
      </c>
      <c r="AB135" s="276"/>
      <c r="AC135" s="276">
        <v>9249</v>
      </c>
      <c r="AD135" s="276"/>
      <c r="AE135" s="276">
        <v>802074.7</v>
      </c>
      <c r="AF135" s="276">
        <v>80620.479999999996</v>
      </c>
      <c r="AG135" s="276"/>
      <c r="AH135" s="276"/>
      <c r="AI135" s="276"/>
      <c r="AJ135" s="83">
        <f t="shared" si="13"/>
        <v>788618.33000000007</v>
      </c>
      <c r="AK135" s="21">
        <f t="shared" si="14"/>
        <v>79701.919999999998</v>
      </c>
      <c r="AL135" s="84">
        <f t="shared" si="15"/>
        <v>708916.41</v>
      </c>
      <c r="AM135" s="24">
        <f t="shared" si="16"/>
        <v>3034350.71</v>
      </c>
      <c r="AN135" s="25">
        <f t="shared" si="17"/>
        <v>2014583.98</v>
      </c>
      <c r="AO135" s="16">
        <f t="shared" si="18"/>
        <v>1019766.73</v>
      </c>
    </row>
    <row r="136" spans="1:41" ht="15" thickBot="1" x14ac:dyDescent="0.25">
      <c r="A136" s="62" t="s">
        <v>328</v>
      </c>
      <c r="B136" s="62" t="s">
        <v>49</v>
      </c>
      <c r="C136" s="86">
        <v>3652</v>
      </c>
      <c r="D136" s="87" t="s">
        <v>943</v>
      </c>
      <c r="E136" s="277" t="s">
        <v>1716</v>
      </c>
      <c r="F136" s="274">
        <v>520683.46</v>
      </c>
      <c r="G136" s="274">
        <v>32204.5</v>
      </c>
      <c r="H136" s="274">
        <v>114936.18</v>
      </c>
      <c r="I136" s="274"/>
      <c r="J136" s="277">
        <v>797936.06</v>
      </c>
      <c r="K136" s="277">
        <v>42417.99</v>
      </c>
      <c r="L136" s="275">
        <v>0</v>
      </c>
      <c r="M136" s="275">
        <v>76428.149999999994</v>
      </c>
      <c r="N136" s="275"/>
      <c r="O136" s="275">
        <v>1947</v>
      </c>
      <c r="P136" s="277">
        <v>106600</v>
      </c>
      <c r="Q136" s="277"/>
      <c r="R136" s="277">
        <v>-122552.13</v>
      </c>
      <c r="S136" s="277">
        <v>2072080.16</v>
      </c>
      <c r="T136" s="54">
        <v>922082.6</v>
      </c>
      <c r="U136" s="54"/>
      <c r="V136" s="54">
        <v>904.47</v>
      </c>
      <c r="W136" s="54"/>
      <c r="X136" s="54">
        <v>475429.6</v>
      </c>
      <c r="Y136" s="54"/>
      <c r="Z136" s="54">
        <v>273501.42</v>
      </c>
      <c r="AA136" s="276">
        <v>841919.6</v>
      </c>
      <c r="AB136" s="276"/>
      <c r="AC136" s="276">
        <v>1050</v>
      </c>
      <c r="AD136" s="276"/>
      <c r="AE136" s="276">
        <v>782834.49</v>
      </c>
      <c r="AF136" s="276">
        <v>96859.22</v>
      </c>
      <c r="AG136" s="276"/>
      <c r="AH136" s="276"/>
      <c r="AI136" s="276"/>
      <c r="AJ136" s="83">
        <f t="shared" si="13"/>
        <v>667824.1399999999</v>
      </c>
      <c r="AK136" s="21">
        <f t="shared" si="14"/>
        <v>78375.149999999994</v>
      </c>
      <c r="AL136" s="84">
        <f t="shared" si="15"/>
        <v>589448.98999999987</v>
      </c>
      <c r="AM136" s="24">
        <f t="shared" si="16"/>
        <v>1671918.0899999999</v>
      </c>
      <c r="AN136" s="25">
        <f t="shared" si="17"/>
        <v>1722663.3099999998</v>
      </c>
      <c r="AO136" s="16">
        <f t="shared" si="18"/>
        <v>-50745.219999999972</v>
      </c>
    </row>
    <row r="137" spans="1:41" ht="15" thickBot="1" x14ac:dyDescent="0.25">
      <c r="A137" s="62" t="s">
        <v>328</v>
      </c>
      <c r="B137" s="62" t="s">
        <v>49</v>
      </c>
      <c r="C137" s="86">
        <v>7302</v>
      </c>
      <c r="D137" s="87" t="s">
        <v>944</v>
      </c>
      <c r="E137" s="277" t="s">
        <v>1717</v>
      </c>
      <c r="F137" s="274">
        <v>387173.2</v>
      </c>
      <c r="G137" s="274">
        <v>24262.5</v>
      </c>
      <c r="H137" s="274">
        <v>425432.46</v>
      </c>
      <c r="I137" s="274"/>
      <c r="J137" s="277">
        <v>460042.61</v>
      </c>
      <c r="K137" s="277">
        <v>55932.39</v>
      </c>
      <c r="L137" s="275"/>
      <c r="M137" s="275">
        <v>80590.98</v>
      </c>
      <c r="N137" s="275"/>
      <c r="O137" s="275">
        <v>3183</v>
      </c>
      <c r="P137" s="277">
        <v>231005</v>
      </c>
      <c r="Q137" s="277"/>
      <c r="R137" s="277">
        <v>3504.33</v>
      </c>
      <c r="S137" s="277">
        <v>3517785.78</v>
      </c>
      <c r="T137" s="54">
        <v>1284854.8899999999</v>
      </c>
      <c r="U137" s="54"/>
      <c r="V137" s="54">
        <v>178.69</v>
      </c>
      <c r="W137" s="54"/>
      <c r="X137" s="54">
        <v>1078234.3</v>
      </c>
      <c r="Y137" s="54"/>
      <c r="Z137" s="54">
        <v>308816.37</v>
      </c>
      <c r="AA137" s="276">
        <v>1691879.3</v>
      </c>
      <c r="AB137" s="276"/>
      <c r="AC137" s="276">
        <v>2270</v>
      </c>
      <c r="AD137" s="276"/>
      <c r="AE137" s="276">
        <v>671159.48</v>
      </c>
      <c r="AF137" s="276">
        <v>55719.71</v>
      </c>
      <c r="AG137" s="276"/>
      <c r="AH137" s="276"/>
      <c r="AI137" s="276"/>
      <c r="AJ137" s="83">
        <f t="shared" si="13"/>
        <v>836868.16</v>
      </c>
      <c r="AK137" s="21">
        <f t="shared" si="14"/>
        <v>83773.98</v>
      </c>
      <c r="AL137" s="84">
        <f t="shared" si="15"/>
        <v>753094.18</v>
      </c>
      <c r="AM137" s="24">
        <f t="shared" si="16"/>
        <v>2672084.25</v>
      </c>
      <c r="AN137" s="25">
        <f t="shared" si="17"/>
        <v>2421028.4900000002</v>
      </c>
      <c r="AO137" s="16">
        <f t="shared" si="18"/>
        <v>251055.75999999978</v>
      </c>
    </row>
    <row r="138" spans="1:41" ht="15" thickBot="1" x14ac:dyDescent="0.25">
      <c r="A138" s="62" t="s">
        <v>328</v>
      </c>
      <c r="B138" s="62" t="s">
        <v>49</v>
      </c>
      <c r="C138" s="86">
        <v>3122</v>
      </c>
      <c r="D138" s="87" t="s">
        <v>945</v>
      </c>
      <c r="E138" s="277" t="s">
        <v>1718</v>
      </c>
      <c r="F138" s="274">
        <v>501568.98</v>
      </c>
      <c r="G138" s="274">
        <v>127755.8</v>
      </c>
      <c r="H138" s="274">
        <v>166002.67000000001</v>
      </c>
      <c r="I138" s="274"/>
      <c r="J138" s="277">
        <v>1197828.68</v>
      </c>
      <c r="K138" s="277">
        <v>81884.570000000007</v>
      </c>
      <c r="L138" s="275">
        <v>0</v>
      </c>
      <c r="M138" s="275">
        <v>67374.720000000001</v>
      </c>
      <c r="N138" s="275"/>
      <c r="O138" s="275">
        <v>1985</v>
      </c>
      <c r="P138" s="277">
        <v>401883.6</v>
      </c>
      <c r="Q138" s="277"/>
      <c r="R138" s="277">
        <v>-14812.52</v>
      </c>
      <c r="S138" s="277">
        <v>2461639.23</v>
      </c>
      <c r="T138" s="54">
        <v>823326.25</v>
      </c>
      <c r="U138" s="54"/>
      <c r="V138" s="54">
        <v>1043.0899999999999</v>
      </c>
      <c r="W138" s="54"/>
      <c r="X138" s="54">
        <v>1215980</v>
      </c>
      <c r="Y138" s="54"/>
      <c r="Z138" s="54">
        <v>357045</v>
      </c>
      <c r="AA138" s="276">
        <v>1598268</v>
      </c>
      <c r="AB138" s="276"/>
      <c r="AC138" s="276">
        <v>5720</v>
      </c>
      <c r="AD138" s="276"/>
      <c r="AE138" s="276">
        <v>672753.72</v>
      </c>
      <c r="AF138" s="276">
        <v>96889.56</v>
      </c>
      <c r="AG138" s="276"/>
      <c r="AH138" s="276"/>
      <c r="AI138" s="276"/>
      <c r="AJ138" s="83">
        <f t="shared" si="13"/>
        <v>795327.45000000007</v>
      </c>
      <c r="AK138" s="21">
        <f t="shared" si="14"/>
        <v>69359.72</v>
      </c>
      <c r="AL138" s="84">
        <f t="shared" si="15"/>
        <v>725967.7300000001</v>
      </c>
      <c r="AM138" s="24">
        <f t="shared" si="16"/>
        <v>2397394.34</v>
      </c>
      <c r="AN138" s="25">
        <f t="shared" si="17"/>
        <v>2373631.2799999998</v>
      </c>
      <c r="AO138" s="16">
        <f t="shared" si="18"/>
        <v>23763.060000000056</v>
      </c>
    </row>
    <row r="139" spans="1:41" ht="15" thickBot="1" x14ac:dyDescent="0.25">
      <c r="A139" s="62" t="s">
        <v>328</v>
      </c>
      <c r="B139" s="62" t="s">
        <v>49</v>
      </c>
      <c r="C139" s="86">
        <v>3540</v>
      </c>
      <c r="D139" s="87" t="s">
        <v>946</v>
      </c>
      <c r="E139" s="277" t="s">
        <v>1719</v>
      </c>
      <c r="F139" s="274">
        <v>198117.46</v>
      </c>
      <c r="G139" s="274">
        <v>38077.599999999999</v>
      </c>
      <c r="H139" s="274">
        <v>250460.44</v>
      </c>
      <c r="I139" s="274"/>
      <c r="J139" s="277">
        <v>2307989.37</v>
      </c>
      <c r="K139" s="277">
        <v>53413.53</v>
      </c>
      <c r="L139" s="275">
        <v>0</v>
      </c>
      <c r="M139" s="275">
        <v>64642.06</v>
      </c>
      <c r="N139" s="275"/>
      <c r="O139" s="275">
        <v>3456</v>
      </c>
      <c r="P139" s="277">
        <v>85650</v>
      </c>
      <c r="Q139" s="277">
        <v>-313129.26</v>
      </c>
      <c r="R139" s="277">
        <v>8701.81</v>
      </c>
      <c r="S139" s="277">
        <v>1490475.39</v>
      </c>
      <c r="T139" s="54">
        <v>1289782.8999999999</v>
      </c>
      <c r="U139" s="54">
        <v>154405</v>
      </c>
      <c r="V139" s="54">
        <v>486.85</v>
      </c>
      <c r="W139" s="54"/>
      <c r="X139" s="54">
        <v>873726.77</v>
      </c>
      <c r="Y139" s="54"/>
      <c r="Z139" s="54">
        <v>311878.03999999998</v>
      </c>
      <c r="AA139" s="276">
        <v>1485076.77</v>
      </c>
      <c r="AB139" s="276"/>
      <c r="AC139" s="276">
        <v>2600</v>
      </c>
      <c r="AD139" s="276"/>
      <c r="AE139" s="276">
        <v>1040111.15</v>
      </c>
      <c r="AF139" s="276">
        <v>196829.55</v>
      </c>
      <c r="AG139" s="276"/>
      <c r="AH139" s="276"/>
      <c r="AI139" s="276"/>
      <c r="AJ139" s="83">
        <f t="shared" si="13"/>
        <v>486655.5</v>
      </c>
      <c r="AK139" s="21">
        <f t="shared" si="14"/>
        <v>68098.06</v>
      </c>
      <c r="AL139" s="84">
        <f t="shared" si="15"/>
        <v>418557.44</v>
      </c>
      <c r="AM139" s="24">
        <f t="shared" si="16"/>
        <v>2630279.56</v>
      </c>
      <c r="AN139" s="25">
        <f t="shared" si="17"/>
        <v>2724617.4699999997</v>
      </c>
      <c r="AO139" s="16">
        <f t="shared" si="18"/>
        <v>-94337.909999999683</v>
      </c>
    </row>
    <row r="140" spans="1:41" ht="15" thickBot="1" x14ac:dyDescent="0.25">
      <c r="A140" s="62" t="s">
        <v>328</v>
      </c>
      <c r="B140" s="62" t="s">
        <v>49</v>
      </c>
      <c r="C140" s="86">
        <v>8043</v>
      </c>
      <c r="D140" s="87" t="s">
        <v>947</v>
      </c>
      <c r="E140" s="277" t="s">
        <v>1720</v>
      </c>
      <c r="F140" s="274">
        <v>383440.28</v>
      </c>
      <c r="G140" s="274">
        <v>28477.4</v>
      </c>
      <c r="H140" s="274">
        <v>231871.17</v>
      </c>
      <c r="I140" s="274"/>
      <c r="J140" s="277">
        <v>220585.23</v>
      </c>
      <c r="K140" s="277">
        <v>672828.37</v>
      </c>
      <c r="L140" s="275">
        <v>0</v>
      </c>
      <c r="M140" s="275">
        <v>101124.18</v>
      </c>
      <c r="N140" s="275"/>
      <c r="O140" s="275">
        <v>3709</v>
      </c>
      <c r="P140" s="277">
        <v>249065</v>
      </c>
      <c r="Q140" s="277">
        <v>-278782.13</v>
      </c>
      <c r="R140" s="277">
        <v>-714.85</v>
      </c>
      <c r="S140" s="277">
        <v>3511106.83</v>
      </c>
      <c r="T140" s="54">
        <v>1667011</v>
      </c>
      <c r="U140" s="54">
        <v>26835</v>
      </c>
      <c r="V140" s="54">
        <v>415.41</v>
      </c>
      <c r="W140" s="54"/>
      <c r="X140" s="54">
        <v>892513.6</v>
      </c>
      <c r="Y140" s="54"/>
      <c r="Z140" s="54">
        <v>783694.56</v>
      </c>
      <c r="AA140" s="276">
        <v>1714906.6</v>
      </c>
      <c r="AB140" s="276"/>
      <c r="AC140" s="276">
        <v>1820</v>
      </c>
      <c r="AD140" s="276"/>
      <c r="AE140" s="276">
        <v>902497.61</v>
      </c>
      <c r="AF140" s="276">
        <v>101458.71</v>
      </c>
      <c r="AG140" s="276"/>
      <c r="AH140" s="276"/>
      <c r="AI140" s="276"/>
      <c r="AJ140" s="83">
        <f t="shared" si="13"/>
        <v>643788.85000000009</v>
      </c>
      <c r="AK140" s="21">
        <f t="shared" si="14"/>
        <v>104833.18</v>
      </c>
      <c r="AL140" s="84">
        <f t="shared" si="15"/>
        <v>538955.67000000016</v>
      </c>
      <c r="AM140" s="24">
        <f t="shared" si="16"/>
        <v>3370469.57</v>
      </c>
      <c r="AN140" s="25">
        <f t="shared" si="17"/>
        <v>2720682.92</v>
      </c>
      <c r="AO140" s="16">
        <f t="shared" si="18"/>
        <v>649786.64999999991</v>
      </c>
    </row>
    <row r="141" spans="1:41" ht="15" thickBot="1" x14ac:dyDescent="0.25">
      <c r="A141" s="62" t="s">
        <v>328</v>
      </c>
      <c r="B141" s="62" t="s">
        <v>49</v>
      </c>
      <c r="C141" s="86">
        <v>4264</v>
      </c>
      <c r="D141" s="87" t="s">
        <v>948</v>
      </c>
      <c r="E141" s="277" t="s">
        <v>1721</v>
      </c>
      <c r="F141" s="274">
        <v>574503.15</v>
      </c>
      <c r="G141" s="274">
        <v>41210</v>
      </c>
      <c r="H141" s="274">
        <v>138761.20000000001</v>
      </c>
      <c r="I141" s="274"/>
      <c r="J141" s="277">
        <v>569085.41</v>
      </c>
      <c r="K141" s="277">
        <v>114064.99</v>
      </c>
      <c r="L141" s="275">
        <v>0</v>
      </c>
      <c r="M141" s="275">
        <v>115950</v>
      </c>
      <c r="N141" s="275"/>
      <c r="O141" s="275">
        <v>1140</v>
      </c>
      <c r="P141" s="277">
        <v>45975</v>
      </c>
      <c r="Q141" s="277"/>
      <c r="R141" s="277"/>
      <c r="S141" s="277">
        <v>1290976.01</v>
      </c>
      <c r="T141" s="54">
        <v>1051001.52</v>
      </c>
      <c r="U141" s="54"/>
      <c r="V141" s="54">
        <v>816</v>
      </c>
      <c r="W141" s="54"/>
      <c r="X141" s="54">
        <v>1210622</v>
      </c>
      <c r="Y141" s="54"/>
      <c r="Z141" s="54">
        <v>287053.67</v>
      </c>
      <c r="AA141" s="276">
        <v>1494422</v>
      </c>
      <c r="AB141" s="276"/>
      <c r="AC141" s="276">
        <v>2000</v>
      </c>
      <c r="AD141" s="276"/>
      <c r="AE141" s="276">
        <v>712220.59</v>
      </c>
      <c r="AF141" s="276">
        <v>145845.44</v>
      </c>
      <c r="AG141" s="276"/>
      <c r="AH141" s="276"/>
      <c r="AI141" s="276"/>
      <c r="AJ141" s="83">
        <f t="shared" si="13"/>
        <v>754474.35000000009</v>
      </c>
      <c r="AK141" s="21">
        <f t="shared" si="14"/>
        <v>117090</v>
      </c>
      <c r="AL141" s="84">
        <f t="shared" si="15"/>
        <v>637384.35000000009</v>
      </c>
      <c r="AM141" s="24">
        <f t="shared" si="16"/>
        <v>2549493.19</v>
      </c>
      <c r="AN141" s="25">
        <f t="shared" si="17"/>
        <v>2354488.0299999998</v>
      </c>
      <c r="AO141" s="16">
        <f t="shared" si="18"/>
        <v>195005.16000000015</v>
      </c>
    </row>
    <row r="142" spans="1:41" ht="15" thickBot="1" x14ac:dyDescent="0.25">
      <c r="A142" s="62" t="s">
        <v>328</v>
      </c>
      <c r="B142" s="62" t="s">
        <v>49</v>
      </c>
      <c r="C142" s="86">
        <v>4475</v>
      </c>
      <c r="D142" s="87" t="s">
        <v>949</v>
      </c>
      <c r="E142" s="277" t="s">
        <v>1722</v>
      </c>
      <c r="F142" s="274">
        <v>202268.55</v>
      </c>
      <c r="G142" s="274">
        <v>7621.25</v>
      </c>
      <c r="H142" s="274">
        <v>140523.54</v>
      </c>
      <c r="I142" s="274"/>
      <c r="J142" s="277">
        <v>592809.16</v>
      </c>
      <c r="K142" s="277">
        <v>66155.25</v>
      </c>
      <c r="L142" s="275"/>
      <c r="M142" s="275">
        <v>82300.78</v>
      </c>
      <c r="N142" s="275"/>
      <c r="O142" s="275">
        <v>2886</v>
      </c>
      <c r="P142" s="277"/>
      <c r="Q142" s="277"/>
      <c r="R142" s="277">
        <v>3870.36</v>
      </c>
      <c r="S142" s="277">
        <v>431311.75</v>
      </c>
      <c r="T142" s="54">
        <v>1673049.67</v>
      </c>
      <c r="U142" s="54"/>
      <c r="V142" s="54">
        <v>231.94</v>
      </c>
      <c r="W142" s="54"/>
      <c r="X142" s="54">
        <v>659086.19999999995</v>
      </c>
      <c r="Y142" s="54"/>
      <c r="Z142" s="54">
        <v>304154.56</v>
      </c>
      <c r="AA142" s="276">
        <v>1223526.2</v>
      </c>
      <c r="AB142" s="276"/>
      <c r="AC142" s="276">
        <v>1680</v>
      </c>
      <c r="AD142" s="276"/>
      <c r="AE142" s="276">
        <v>491544.99</v>
      </c>
      <c r="AF142" s="276">
        <v>126427.88</v>
      </c>
      <c r="AG142" s="276"/>
      <c r="AH142" s="276"/>
      <c r="AI142" s="276"/>
      <c r="AJ142" s="83">
        <f t="shared" si="13"/>
        <v>350413.33999999997</v>
      </c>
      <c r="AK142" s="21">
        <f t="shared" si="14"/>
        <v>85186.78</v>
      </c>
      <c r="AL142" s="84">
        <f t="shared" si="15"/>
        <v>265226.55999999994</v>
      </c>
      <c r="AM142" s="24">
        <f t="shared" si="16"/>
        <v>2636522.3699999996</v>
      </c>
      <c r="AN142" s="25">
        <f t="shared" si="17"/>
        <v>1843179.0699999998</v>
      </c>
      <c r="AO142" s="16">
        <f t="shared" si="18"/>
        <v>793343.29999999981</v>
      </c>
    </row>
    <row r="143" spans="1:41" ht="15" thickBot="1" x14ac:dyDescent="0.25">
      <c r="A143" s="62" t="s">
        <v>328</v>
      </c>
      <c r="B143" s="62" t="s">
        <v>49</v>
      </c>
      <c r="C143" s="86">
        <v>4153</v>
      </c>
      <c r="D143" s="87" t="s">
        <v>950</v>
      </c>
      <c r="E143" s="277" t="s">
        <v>1723</v>
      </c>
      <c r="F143" s="274">
        <v>433282.4</v>
      </c>
      <c r="G143" s="274">
        <v>48890.6</v>
      </c>
      <c r="H143" s="274">
        <v>125933.29</v>
      </c>
      <c r="I143" s="274"/>
      <c r="J143" s="277">
        <v>778966.67</v>
      </c>
      <c r="K143" s="277">
        <v>137939.68</v>
      </c>
      <c r="L143" s="275">
        <v>0</v>
      </c>
      <c r="M143" s="275">
        <v>103426.27</v>
      </c>
      <c r="N143" s="275"/>
      <c r="O143" s="275">
        <v>1857</v>
      </c>
      <c r="P143" s="277">
        <v>72800</v>
      </c>
      <c r="Q143" s="277"/>
      <c r="R143" s="277">
        <v>24300</v>
      </c>
      <c r="S143" s="277">
        <v>2115546</v>
      </c>
      <c r="T143" s="54">
        <v>1117355.18</v>
      </c>
      <c r="U143" s="54">
        <v>28200</v>
      </c>
      <c r="V143" s="54">
        <v>622.97</v>
      </c>
      <c r="W143" s="54"/>
      <c r="X143" s="54">
        <v>765915.8</v>
      </c>
      <c r="Y143" s="54"/>
      <c r="Z143" s="54">
        <v>276425.78000000003</v>
      </c>
      <c r="AA143" s="276">
        <v>1155160.8</v>
      </c>
      <c r="AB143" s="276"/>
      <c r="AC143" s="276"/>
      <c r="AD143" s="276"/>
      <c r="AE143" s="276">
        <v>744241.57</v>
      </c>
      <c r="AF143" s="276">
        <v>126946.57</v>
      </c>
      <c r="AG143" s="276"/>
      <c r="AH143" s="276"/>
      <c r="AI143" s="276"/>
      <c r="AJ143" s="83">
        <f t="shared" si="13"/>
        <v>608106.29</v>
      </c>
      <c r="AK143" s="21">
        <f t="shared" si="14"/>
        <v>105283.27</v>
      </c>
      <c r="AL143" s="84">
        <f t="shared" si="15"/>
        <v>502823.02</v>
      </c>
      <c r="AM143" s="24">
        <f t="shared" si="16"/>
        <v>2188519.73</v>
      </c>
      <c r="AN143" s="25">
        <f t="shared" si="17"/>
        <v>2026348.9400000002</v>
      </c>
      <c r="AO143" s="16">
        <f t="shared" si="18"/>
        <v>162170.7899999998</v>
      </c>
    </row>
    <row r="144" spans="1:41" ht="15" thickBot="1" x14ac:dyDescent="0.25">
      <c r="A144" s="62" t="s">
        <v>328</v>
      </c>
      <c r="B144" s="62" t="s">
        <v>49</v>
      </c>
      <c r="C144" s="86">
        <v>2552</v>
      </c>
      <c r="D144" s="87" t="s">
        <v>951</v>
      </c>
      <c r="E144" s="277" t="s">
        <v>1724</v>
      </c>
      <c r="F144" s="274">
        <v>309136.34000000003</v>
      </c>
      <c r="G144" s="274">
        <v>14378.01</v>
      </c>
      <c r="H144" s="274">
        <v>111743.17</v>
      </c>
      <c r="I144" s="274"/>
      <c r="J144" s="277">
        <v>1403934.02</v>
      </c>
      <c r="K144" s="277">
        <v>16432.13</v>
      </c>
      <c r="L144" s="275"/>
      <c r="M144" s="275">
        <v>70157.39</v>
      </c>
      <c r="N144" s="275"/>
      <c r="O144" s="275">
        <v>2795.5</v>
      </c>
      <c r="P144" s="277">
        <v>70490</v>
      </c>
      <c r="Q144" s="277"/>
      <c r="R144" s="277">
        <v>-1653.25</v>
      </c>
      <c r="S144" s="277">
        <v>2263113.85</v>
      </c>
      <c r="T144" s="54">
        <v>696806.73</v>
      </c>
      <c r="U144" s="54"/>
      <c r="V144" s="54">
        <v>244.64</v>
      </c>
      <c r="W144" s="54"/>
      <c r="X144" s="54">
        <v>904314</v>
      </c>
      <c r="Y144" s="54"/>
      <c r="Z144" s="54">
        <v>259119</v>
      </c>
      <c r="AA144" s="276">
        <v>1209232.5</v>
      </c>
      <c r="AB144" s="276"/>
      <c r="AC144" s="276">
        <v>7960</v>
      </c>
      <c r="AD144" s="276"/>
      <c r="AE144" s="276">
        <v>472770.18</v>
      </c>
      <c r="AF144" s="276">
        <v>125827.68</v>
      </c>
      <c r="AG144" s="276"/>
      <c r="AH144" s="276"/>
      <c r="AI144" s="276"/>
      <c r="AJ144" s="83">
        <f t="shared" si="13"/>
        <v>435257.52</v>
      </c>
      <c r="AK144" s="21">
        <f t="shared" si="14"/>
        <v>72952.89</v>
      </c>
      <c r="AL144" s="84">
        <f t="shared" si="15"/>
        <v>362304.63</v>
      </c>
      <c r="AM144" s="24">
        <f t="shared" si="16"/>
        <v>1860484.37</v>
      </c>
      <c r="AN144" s="25">
        <f t="shared" si="17"/>
        <v>1815790.3599999999</v>
      </c>
      <c r="AO144" s="16">
        <f t="shared" si="18"/>
        <v>44694.010000000242</v>
      </c>
    </row>
    <row r="145" spans="1:41" ht="15" thickBot="1" x14ac:dyDescent="0.25">
      <c r="A145" s="62" t="s">
        <v>328</v>
      </c>
      <c r="B145" s="62" t="s">
        <v>49</v>
      </c>
      <c r="C145" s="86">
        <v>5199</v>
      </c>
      <c r="D145" s="87" t="s">
        <v>952</v>
      </c>
      <c r="E145" s="277" t="s">
        <v>1725</v>
      </c>
      <c r="F145" s="274">
        <v>224031.88</v>
      </c>
      <c r="G145" s="274">
        <v>69581.45</v>
      </c>
      <c r="H145" s="274">
        <v>331425.15000000002</v>
      </c>
      <c r="I145" s="274"/>
      <c r="J145" s="277">
        <v>774478.8</v>
      </c>
      <c r="K145" s="277">
        <v>43745.91</v>
      </c>
      <c r="L145" s="275">
        <v>0</v>
      </c>
      <c r="M145" s="275">
        <v>116987.87</v>
      </c>
      <c r="N145" s="275"/>
      <c r="O145" s="275">
        <v>2672</v>
      </c>
      <c r="P145" s="277">
        <v>71810</v>
      </c>
      <c r="Q145" s="277"/>
      <c r="R145" s="277">
        <v>4220.93</v>
      </c>
      <c r="S145" s="277">
        <v>2512572.4500000002</v>
      </c>
      <c r="T145" s="54">
        <v>1208889.8799999999</v>
      </c>
      <c r="U145" s="54">
        <v>34500</v>
      </c>
      <c r="V145" s="54">
        <v>267.29000000000002</v>
      </c>
      <c r="W145" s="54"/>
      <c r="X145" s="54">
        <v>1443903.2</v>
      </c>
      <c r="Y145" s="54"/>
      <c r="Z145" s="54">
        <v>292292</v>
      </c>
      <c r="AA145" s="276">
        <v>1979415.2</v>
      </c>
      <c r="AB145" s="276"/>
      <c r="AC145" s="276">
        <v>2640</v>
      </c>
      <c r="AD145" s="276"/>
      <c r="AE145" s="276">
        <v>700574.77</v>
      </c>
      <c r="AF145" s="276">
        <v>57054.93</v>
      </c>
      <c r="AG145" s="276"/>
      <c r="AH145" s="276"/>
      <c r="AI145" s="276"/>
      <c r="AJ145" s="83">
        <f t="shared" si="13"/>
        <v>625038.48</v>
      </c>
      <c r="AK145" s="21">
        <f t="shared" si="14"/>
        <v>119659.87</v>
      </c>
      <c r="AL145" s="84">
        <f t="shared" si="15"/>
        <v>505378.61</v>
      </c>
      <c r="AM145" s="24">
        <f t="shared" si="16"/>
        <v>2979852.37</v>
      </c>
      <c r="AN145" s="25">
        <f t="shared" si="17"/>
        <v>2739684.9</v>
      </c>
      <c r="AO145" s="16">
        <f t="shared" si="18"/>
        <v>240167.4700000002</v>
      </c>
    </row>
    <row r="146" spans="1:41" ht="15" thickBot="1" x14ac:dyDescent="0.25">
      <c r="A146" s="62" t="s">
        <v>328</v>
      </c>
      <c r="B146" s="62" t="s">
        <v>49</v>
      </c>
      <c r="C146" s="86">
        <v>7299</v>
      </c>
      <c r="D146" s="87" t="s">
        <v>953</v>
      </c>
      <c r="E146" s="277" t="s">
        <v>1726</v>
      </c>
      <c r="F146" s="274">
        <v>558904.23</v>
      </c>
      <c r="G146" s="274">
        <v>17712.3</v>
      </c>
      <c r="H146" s="274">
        <v>325106.05</v>
      </c>
      <c r="I146" s="274"/>
      <c r="J146" s="277">
        <v>2114208.7400000002</v>
      </c>
      <c r="K146" s="277">
        <v>953703.5</v>
      </c>
      <c r="L146" s="275">
        <v>0</v>
      </c>
      <c r="M146" s="275">
        <v>91749.67</v>
      </c>
      <c r="N146" s="275"/>
      <c r="O146" s="275">
        <v>2404</v>
      </c>
      <c r="P146" s="277">
        <v>273876</v>
      </c>
      <c r="Q146" s="277"/>
      <c r="R146" s="277">
        <v>-9179.1200000000008</v>
      </c>
      <c r="S146" s="277">
        <v>1298036.29</v>
      </c>
      <c r="T146" s="54">
        <v>1641995.38</v>
      </c>
      <c r="U146" s="54">
        <v>62320</v>
      </c>
      <c r="V146" s="54">
        <v>714.85</v>
      </c>
      <c r="W146" s="54"/>
      <c r="X146" s="54">
        <v>785017.69</v>
      </c>
      <c r="Y146" s="54"/>
      <c r="Z146" s="54">
        <v>738274.9</v>
      </c>
      <c r="AA146" s="276">
        <v>1268257.69</v>
      </c>
      <c r="AB146" s="276"/>
      <c r="AC146" s="276"/>
      <c r="AD146" s="276"/>
      <c r="AE146" s="276">
        <v>833421.04</v>
      </c>
      <c r="AF146" s="276">
        <v>290130.68</v>
      </c>
      <c r="AG146" s="276"/>
      <c r="AH146" s="276"/>
      <c r="AI146" s="276"/>
      <c r="AJ146" s="83">
        <f t="shared" si="13"/>
        <v>901722.58000000007</v>
      </c>
      <c r="AK146" s="21">
        <f t="shared" si="14"/>
        <v>94153.67</v>
      </c>
      <c r="AL146" s="84">
        <f t="shared" si="15"/>
        <v>807568.91</v>
      </c>
      <c r="AM146" s="24">
        <f t="shared" si="16"/>
        <v>3228322.82</v>
      </c>
      <c r="AN146" s="25">
        <f t="shared" si="17"/>
        <v>2391809.41</v>
      </c>
      <c r="AO146" s="16">
        <f t="shared" si="18"/>
        <v>836513.40999999968</v>
      </c>
    </row>
    <row r="147" spans="1:41" ht="15" thickBot="1" x14ac:dyDescent="0.25">
      <c r="A147" s="62" t="s">
        <v>332</v>
      </c>
      <c r="B147" s="62" t="s">
        <v>50</v>
      </c>
      <c r="C147" s="86">
        <v>3325</v>
      </c>
      <c r="D147" s="87" t="s">
        <v>954</v>
      </c>
      <c r="E147" s="277" t="s">
        <v>1727</v>
      </c>
      <c r="F147" s="274">
        <v>529306.75</v>
      </c>
      <c r="G147" s="274">
        <v>148231.5</v>
      </c>
      <c r="H147" s="274">
        <v>682200.9</v>
      </c>
      <c r="I147" s="274"/>
      <c r="J147" s="277">
        <v>798843.33</v>
      </c>
      <c r="K147" s="277">
        <v>331957.28999999998</v>
      </c>
      <c r="L147" s="275">
        <v>63</v>
      </c>
      <c r="M147" s="275">
        <v>79077.14</v>
      </c>
      <c r="N147" s="275"/>
      <c r="O147" s="275"/>
      <c r="P147" s="277"/>
      <c r="Q147" s="277"/>
      <c r="R147" s="277">
        <v>247243.88</v>
      </c>
      <c r="S147" s="277">
        <v>1854562.35</v>
      </c>
      <c r="T147" s="54">
        <v>1425796.75</v>
      </c>
      <c r="U147" s="54"/>
      <c r="V147" s="54">
        <v>571.86</v>
      </c>
      <c r="W147" s="54"/>
      <c r="X147" s="54">
        <v>565488</v>
      </c>
      <c r="Y147" s="54"/>
      <c r="Z147" s="54">
        <v>232518.91</v>
      </c>
      <c r="AA147" s="276">
        <v>1237008</v>
      </c>
      <c r="AB147" s="276"/>
      <c r="AC147" s="276">
        <v>1800</v>
      </c>
      <c r="AD147" s="276"/>
      <c r="AE147" s="276">
        <v>496111.46</v>
      </c>
      <c r="AF147" s="276">
        <v>146666.93</v>
      </c>
      <c r="AG147" s="276"/>
      <c r="AH147" s="276"/>
      <c r="AI147" s="276"/>
      <c r="AJ147" s="83">
        <f t="shared" si="13"/>
        <v>1359739.15</v>
      </c>
      <c r="AK147" s="21">
        <f t="shared" si="14"/>
        <v>79140.14</v>
      </c>
      <c r="AL147" s="84">
        <f t="shared" si="15"/>
        <v>1280599.01</v>
      </c>
      <c r="AM147" s="24">
        <f t="shared" si="16"/>
        <v>2224375.52</v>
      </c>
      <c r="AN147" s="25">
        <f t="shared" si="17"/>
        <v>1881586.39</v>
      </c>
      <c r="AO147" s="16">
        <f t="shared" si="18"/>
        <v>342789.13000000012</v>
      </c>
    </row>
    <row r="148" spans="1:41" ht="15" thickBot="1" x14ac:dyDescent="0.25">
      <c r="A148" s="62" t="s">
        <v>332</v>
      </c>
      <c r="B148" s="62" t="s">
        <v>50</v>
      </c>
      <c r="C148" s="86">
        <v>5397</v>
      </c>
      <c r="D148" s="87" t="s">
        <v>955</v>
      </c>
      <c r="E148" s="277" t="s">
        <v>1728</v>
      </c>
      <c r="F148" s="274">
        <v>1308719.26</v>
      </c>
      <c r="G148" s="274">
        <v>39338.15</v>
      </c>
      <c r="H148" s="274">
        <v>72746.720000000001</v>
      </c>
      <c r="I148" s="274"/>
      <c r="J148" s="277">
        <v>985630.07</v>
      </c>
      <c r="K148" s="277">
        <v>567447.42000000004</v>
      </c>
      <c r="L148" s="275">
        <v>0</v>
      </c>
      <c r="M148" s="275">
        <v>90976.54</v>
      </c>
      <c r="N148" s="275"/>
      <c r="O148" s="275"/>
      <c r="P148" s="277"/>
      <c r="Q148" s="277"/>
      <c r="R148" s="277">
        <v>246233.94</v>
      </c>
      <c r="S148" s="277">
        <v>3974625.34</v>
      </c>
      <c r="T148" s="54">
        <v>1684595.3</v>
      </c>
      <c r="U148" s="54">
        <v>152710</v>
      </c>
      <c r="V148" s="54">
        <v>1988.42</v>
      </c>
      <c r="W148" s="54"/>
      <c r="X148" s="54">
        <v>641592</v>
      </c>
      <c r="Y148" s="54"/>
      <c r="Z148" s="54">
        <v>301189.87</v>
      </c>
      <c r="AA148" s="276">
        <v>1319072</v>
      </c>
      <c r="AB148" s="276"/>
      <c r="AC148" s="276">
        <v>1800</v>
      </c>
      <c r="AD148" s="276"/>
      <c r="AE148" s="276">
        <v>714090.69</v>
      </c>
      <c r="AF148" s="276">
        <v>247933.84</v>
      </c>
      <c r="AG148" s="276"/>
      <c r="AH148" s="276"/>
      <c r="AI148" s="276"/>
      <c r="AJ148" s="83">
        <f t="shared" si="13"/>
        <v>1420804.13</v>
      </c>
      <c r="AK148" s="21">
        <f t="shared" si="14"/>
        <v>90976.54</v>
      </c>
      <c r="AL148" s="84">
        <f t="shared" si="15"/>
        <v>1329827.5899999999</v>
      </c>
      <c r="AM148" s="24">
        <f t="shared" si="16"/>
        <v>2782075.59</v>
      </c>
      <c r="AN148" s="25">
        <f t="shared" si="17"/>
        <v>2282896.5299999998</v>
      </c>
      <c r="AO148" s="16">
        <f t="shared" si="18"/>
        <v>499179.06000000006</v>
      </c>
    </row>
    <row r="149" spans="1:41" ht="15" thickBot="1" x14ac:dyDescent="0.25">
      <c r="A149" s="62" t="s">
        <v>332</v>
      </c>
      <c r="B149" s="62" t="s">
        <v>50</v>
      </c>
      <c r="C149" s="86">
        <v>2048</v>
      </c>
      <c r="D149" s="87" t="s">
        <v>956</v>
      </c>
      <c r="E149" s="277" t="s">
        <v>1729</v>
      </c>
      <c r="F149" s="274">
        <v>712409.42</v>
      </c>
      <c r="G149" s="274">
        <v>6416</v>
      </c>
      <c r="H149" s="274">
        <v>72106.080000000002</v>
      </c>
      <c r="I149" s="274"/>
      <c r="J149" s="277">
        <v>1163685.45</v>
      </c>
      <c r="K149" s="277">
        <v>377880.01</v>
      </c>
      <c r="L149" s="275">
        <v>4800</v>
      </c>
      <c r="M149" s="275">
        <v>49112.6</v>
      </c>
      <c r="N149" s="275"/>
      <c r="O149" s="275"/>
      <c r="P149" s="277"/>
      <c r="Q149" s="277"/>
      <c r="R149" s="277">
        <v>128078.49</v>
      </c>
      <c r="S149" s="277">
        <v>2427116.52</v>
      </c>
      <c r="T149" s="54">
        <v>862211.06</v>
      </c>
      <c r="U149" s="54">
        <v>176064</v>
      </c>
      <c r="V149" s="54">
        <v>1086.51</v>
      </c>
      <c r="W149" s="54"/>
      <c r="X149" s="54">
        <v>1155974.3</v>
      </c>
      <c r="Y149" s="54"/>
      <c r="Z149" s="54">
        <v>165722.26999999999</v>
      </c>
      <c r="AA149" s="276">
        <v>1345174.3</v>
      </c>
      <c r="AB149" s="276"/>
      <c r="AC149" s="276">
        <v>1800</v>
      </c>
      <c r="AD149" s="276"/>
      <c r="AE149" s="276">
        <v>594073.39</v>
      </c>
      <c r="AF149" s="276">
        <v>165701.01</v>
      </c>
      <c r="AG149" s="276"/>
      <c r="AH149" s="276"/>
      <c r="AI149" s="276">
        <v>41200</v>
      </c>
      <c r="AJ149" s="83">
        <f t="shared" si="13"/>
        <v>790931.5</v>
      </c>
      <c r="AK149" s="21">
        <f t="shared" si="14"/>
        <v>53912.6</v>
      </c>
      <c r="AL149" s="84">
        <f t="shared" si="15"/>
        <v>737018.9</v>
      </c>
      <c r="AM149" s="24">
        <f t="shared" si="16"/>
        <v>2361058.14</v>
      </c>
      <c r="AN149" s="25">
        <f t="shared" si="17"/>
        <v>2147948.7000000002</v>
      </c>
      <c r="AO149" s="16">
        <f t="shared" si="18"/>
        <v>213109.43999999994</v>
      </c>
    </row>
    <row r="150" spans="1:41" ht="15" thickBot="1" x14ac:dyDescent="0.25">
      <c r="A150" s="62" t="s">
        <v>332</v>
      </c>
      <c r="B150" s="62" t="s">
        <v>50</v>
      </c>
      <c r="C150" s="86">
        <v>5559</v>
      </c>
      <c r="D150" s="87" t="s">
        <v>957</v>
      </c>
      <c r="E150" s="277" t="s">
        <v>1730</v>
      </c>
      <c r="F150" s="274">
        <v>664433.02</v>
      </c>
      <c r="G150" s="274">
        <v>17362.46</v>
      </c>
      <c r="H150" s="274">
        <v>236865.97</v>
      </c>
      <c r="I150" s="274"/>
      <c r="J150" s="277">
        <v>1038894.41</v>
      </c>
      <c r="K150" s="277">
        <v>648138.43000000005</v>
      </c>
      <c r="L150" s="275">
        <v>440</v>
      </c>
      <c r="M150" s="275">
        <v>30510</v>
      </c>
      <c r="N150" s="275"/>
      <c r="O150" s="275">
        <v>2005.62</v>
      </c>
      <c r="P150" s="277"/>
      <c r="Q150" s="277"/>
      <c r="R150" s="277">
        <v>286015.02</v>
      </c>
      <c r="S150" s="277">
        <v>2538450.7999999998</v>
      </c>
      <c r="T150" s="54">
        <v>875124.4</v>
      </c>
      <c r="U150" s="54">
        <v>205930</v>
      </c>
      <c r="V150" s="54">
        <v>1392.72</v>
      </c>
      <c r="W150" s="54"/>
      <c r="X150" s="54">
        <v>1562956</v>
      </c>
      <c r="Y150" s="54"/>
      <c r="Z150" s="54">
        <v>337142.95</v>
      </c>
      <c r="AA150" s="276">
        <v>1996294</v>
      </c>
      <c r="AB150" s="276"/>
      <c r="AC150" s="276">
        <v>1800</v>
      </c>
      <c r="AD150" s="276"/>
      <c r="AE150" s="276">
        <v>676185.37</v>
      </c>
      <c r="AF150" s="276">
        <v>250474.93</v>
      </c>
      <c r="AG150" s="276"/>
      <c r="AH150" s="276"/>
      <c r="AI150" s="276"/>
      <c r="AJ150" s="83">
        <f t="shared" si="13"/>
        <v>918661.45</v>
      </c>
      <c r="AK150" s="21">
        <f t="shared" si="14"/>
        <v>32955.620000000003</v>
      </c>
      <c r="AL150" s="84">
        <f t="shared" si="15"/>
        <v>885705.83</v>
      </c>
      <c r="AM150" s="24">
        <f t="shared" si="16"/>
        <v>2982546.0700000003</v>
      </c>
      <c r="AN150" s="25">
        <f t="shared" si="17"/>
        <v>2924754.3000000003</v>
      </c>
      <c r="AO150" s="16">
        <f t="shared" si="18"/>
        <v>57791.770000000019</v>
      </c>
    </row>
    <row r="151" spans="1:41" ht="15" thickBot="1" x14ac:dyDescent="0.25">
      <c r="A151" s="62" t="s">
        <v>332</v>
      </c>
      <c r="B151" s="62" t="s">
        <v>50</v>
      </c>
      <c r="C151" s="86">
        <v>3394</v>
      </c>
      <c r="D151" s="87" t="s">
        <v>958</v>
      </c>
      <c r="E151" s="277" t="s">
        <v>1731</v>
      </c>
      <c r="F151" s="274">
        <v>776483.03</v>
      </c>
      <c r="G151" s="274">
        <v>70352.009999999995</v>
      </c>
      <c r="H151" s="274">
        <v>327657.34000000003</v>
      </c>
      <c r="I151" s="274"/>
      <c r="J151" s="277">
        <v>1095820.73</v>
      </c>
      <c r="K151" s="277">
        <v>504179.31</v>
      </c>
      <c r="L151" s="275">
        <v>2260</v>
      </c>
      <c r="M151" s="275">
        <v>265561.03999999998</v>
      </c>
      <c r="N151" s="275"/>
      <c r="O151" s="275"/>
      <c r="P151" s="277"/>
      <c r="Q151" s="277"/>
      <c r="R151" s="277">
        <v>324717.59999999998</v>
      </c>
      <c r="S151" s="277">
        <v>3053279.47</v>
      </c>
      <c r="T151" s="54">
        <v>1730004.36</v>
      </c>
      <c r="U151" s="54">
        <v>187400</v>
      </c>
      <c r="V151" s="54">
        <v>972.08</v>
      </c>
      <c r="W151" s="54"/>
      <c r="X151" s="54">
        <v>779632</v>
      </c>
      <c r="Y151" s="54"/>
      <c r="Z151" s="54">
        <v>292445.63</v>
      </c>
      <c r="AA151" s="276">
        <v>1321612</v>
      </c>
      <c r="AB151" s="276"/>
      <c r="AC151" s="276">
        <v>1800</v>
      </c>
      <c r="AD151" s="276"/>
      <c r="AE151" s="276">
        <v>704375.2</v>
      </c>
      <c r="AF151" s="276">
        <v>172869.27</v>
      </c>
      <c r="AG151" s="276"/>
      <c r="AH151" s="276"/>
      <c r="AI151" s="276"/>
      <c r="AJ151" s="83">
        <f t="shared" si="13"/>
        <v>1174492.3800000001</v>
      </c>
      <c r="AK151" s="21">
        <f t="shared" si="14"/>
        <v>267821.03999999998</v>
      </c>
      <c r="AL151" s="84">
        <f t="shared" si="15"/>
        <v>906671.34000000008</v>
      </c>
      <c r="AM151" s="24">
        <f t="shared" si="16"/>
        <v>2990454.0700000003</v>
      </c>
      <c r="AN151" s="25">
        <f t="shared" si="17"/>
        <v>2200656.4699999997</v>
      </c>
      <c r="AO151" s="16">
        <f t="shared" si="18"/>
        <v>789797.60000000056</v>
      </c>
    </row>
    <row r="152" spans="1:41" ht="15" thickBot="1" x14ac:dyDescent="0.25">
      <c r="A152" s="62" t="s">
        <v>332</v>
      </c>
      <c r="B152" s="62" t="s">
        <v>50</v>
      </c>
      <c r="C152" s="86">
        <v>4182</v>
      </c>
      <c r="D152" s="87" t="s">
        <v>959</v>
      </c>
      <c r="E152" s="277" t="s">
        <v>1732</v>
      </c>
      <c r="F152" s="274">
        <v>714341.22</v>
      </c>
      <c r="G152" s="274">
        <v>17736.25</v>
      </c>
      <c r="H152" s="274">
        <v>94247.22</v>
      </c>
      <c r="I152" s="274"/>
      <c r="J152" s="277">
        <v>290095.24</v>
      </c>
      <c r="K152" s="277">
        <v>275265.01</v>
      </c>
      <c r="L152" s="275"/>
      <c r="M152" s="275">
        <v>78886.720000000001</v>
      </c>
      <c r="N152" s="275"/>
      <c r="O152" s="275"/>
      <c r="P152" s="277"/>
      <c r="Q152" s="277"/>
      <c r="R152" s="277">
        <v>193526.8</v>
      </c>
      <c r="S152" s="277">
        <v>1819262.69</v>
      </c>
      <c r="T152" s="54">
        <v>1235542.02</v>
      </c>
      <c r="U152" s="54">
        <v>231285</v>
      </c>
      <c r="V152" s="54">
        <v>666.7</v>
      </c>
      <c r="W152" s="54"/>
      <c r="X152" s="54">
        <v>778260</v>
      </c>
      <c r="Y152" s="54"/>
      <c r="Z152" s="54">
        <v>352371.55</v>
      </c>
      <c r="AA152" s="276">
        <v>1348660</v>
      </c>
      <c r="AB152" s="276"/>
      <c r="AC152" s="276">
        <v>1800</v>
      </c>
      <c r="AD152" s="276"/>
      <c r="AE152" s="276">
        <v>572317.38</v>
      </c>
      <c r="AF152" s="276">
        <v>139136.15</v>
      </c>
      <c r="AG152" s="276"/>
      <c r="AH152" s="276"/>
      <c r="AI152" s="276"/>
      <c r="AJ152" s="83">
        <f t="shared" si="13"/>
        <v>826324.69</v>
      </c>
      <c r="AK152" s="21">
        <f t="shared" si="14"/>
        <v>78886.720000000001</v>
      </c>
      <c r="AL152" s="84">
        <f t="shared" si="15"/>
        <v>747437.97</v>
      </c>
      <c r="AM152" s="24">
        <f t="shared" si="16"/>
        <v>2598125.2699999996</v>
      </c>
      <c r="AN152" s="25">
        <f t="shared" si="17"/>
        <v>2061913.5299999998</v>
      </c>
      <c r="AO152" s="16">
        <f t="shared" si="18"/>
        <v>536211.73999999976</v>
      </c>
    </row>
    <row r="153" spans="1:41" ht="15" thickBot="1" x14ac:dyDescent="0.25">
      <c r="A153" s="62" t="s">
        <v>332</v>
      </c>
      <c r="B153" s="62" t="s">
        <v>50</v>
      </c>
      <c r="C153" s="86">
        <v>4497</v>
      </c>
      <c r="D153" s="87" t="s">
        <v>960</v>
      </c>
      <c r="E153" s="277" t="s">
        <v>1733</v>
      </c>
      <c r="F153" s="274">
        <v>388553.62</v>
      </c>
      <c r="G153" s="274">
        <v>44560.75</v>
      </c>
      <c r="H153" s="274">
        <v>472630.92</v>
      </c>
      <c r="I153" s="274"/>
      <c r="J153" s="277">
        <v>1108686.6000000001</v>
      </c>
      <c r="K153" s="277">
        <v>258212.17</v>
      </c>
      <c r="L153" s="275">
        <v>6730</v>
      </c>
      <c r="M153" s="275">
        <v>81499</v>
      </c>
      <c r="N153" s="275"/>
      <c r="O153" s="275"/>
      <c r="P153" s="277"/>
      <c r="Q153" s="277"/>
      <c r="R153" s="277">
        <v>312037.92</v>
      </c>
      <c r="S153" s="277">
        <v>2522678.58</v>
      </c>
      <c r="T153" s="54">
        <v>743269.88</v>
      </c>
      <c r="U153" s="54">
        <v>239400</v>
      </c>
      <c r="V153" s="54">
        <v>437.19</v>
      </c>
      <c r="W153" s="54"/>
      <c r="X153" s="54">
        <v>1407456</v>
      </c>
      <c r="Y153" s="54"/>
      <c r="Z153" s="54">
        <v>234799.31</v>
      </c>
      <c r="AA153" s="276">
        <v>1663416</v>
      </c>
      <c r="AB153" s="276"/>
      <c r="AC153" s="276">
        <v>1800</v>
      </c>
      <c r="AD153" s="276"/>
      <c r="AE153" s="276">
        <v>693647.44</v>
      </c>
      <c r="AF153" s="276">
        <v>169570.2</v>
      </c>
      <c r="AG153" s="276"/>
      <c r="AH153" s="276"/>
      <c r="AI153" s="276"/>
      <c r="AJ153" s="83">
        <f t="shared" si="13"/>
        <v>905745.29</v>
      </c>
      <c r="AK153" s="21">
        <f t="shared" si="14"/>
        <v>88229</v>
      </c>
      <c r="AL153" s="84">
        <f t="shared" si="15"/>
        <v>817516.29</v>
      </c>
      <c r="AM153" s="24">
        <f t="shared" si="16"/>
        <v>2625362.38</v>
      </c>
      <c r="AN153" s="25">
        <f t="shared" si="17"/>
        <v>2528433.64</v>
      </c>
      <c r="AO153" s="16">
        <f t="shared" si="18"/>
        <v>96928.739999999758</v>
      </c>
    </row>
    <row r="154" spans="1:41" ht="15" thickBot="1" x14ac:dyDescent="0.25">
      <c r="A154" s="62" t="s">
        <v>332</v>
      </c>
      <c r="B154" s="62" t="s">
        <v>50</v>
      </c>
      <c r="C154" s="86">
        <v>4239</v>
      </c>
      <c r="D154" s="87" t="s">
        <v>961</v>
      </c>
      <c r="E154" s="277" t="s">
        <v>1734</v>
      </c>
      <c r="F154" s="274">
        <v>403045.09</v>
      </c>
      <c r="G154" s="274">
        <v>2530</v>
      </c>
      <c r="H154" s="274">
        <v>90187.29</v>
      </c>
      <c r="I154" s="274"/>
      <c r="J154" s="277">
        <v>1429164.51</v>
      </c>
      <c r="K154" s="277">
        <v>427117.1</v>
      </c>
      <c r="L154" s="275">
        <v>3500</v>
      </c>
      <c r="M154" s="275">
        <v>71731.3</v>
      </c>
      <c r="N154" s="275"/>
      <c r="O154" s="275"/>
      <c r="P154" s="277"/>
      <c r="Q154" s="277"/>
      <c r="R154" s="277">
        <v>214688.87</v>
      </c>
      <c r="S154" s="277">
        <v>4801199.47</v>
      </c>
      <c r="T154" s="54">
        <v>1168521.94</v>
      </c>
      <c r="U154" s="54"/>
      <c r="V154" s="54"/>
      <c r="W154" s="54"/>
      <c r="X154" s="54">
        <v>139020</v>
      </c>
      <c r="Y154" s="54"/>
      <c r="Z154" s="54">
        <v>289525.78999999998</v>
      </c>
      <c r="AA154" s="276">
        <v>675180</v>
      </c>
      <c r="AB154" s="276"/>
      <c r="AC154" s="276">
        <v>1800</v>
      </c>
      <c r="AD154" s="276"/>
      <c r="AE154" s="276">
        <v>549967.35999999999</v>
      </c>
      <c r="AF154" s="276">
        <v>269327.59999999998</v>
      </c>
      <c r="AG154" s="276"/>
      <c r="AH154" s="276"/>
      <c r="AI154" s="276"/>
      <c r="AJ154" s="83">
        <f t="shared" si="13"/>
        <v>495762.38</v>
      </c>
      <c r="AK154" s="21">
        <f t="shared" si="14"/>
        <v>75231.3</v>
      </c>
      <c r="AL154" s="84">
        <f t="shared" si="15"/>
        <v>420531.08</v>
      </c>
      <c r="AM154" s="24">
        <f t="shared" si="16"/>
        <v>1597067.73</v>
      </c>
      <c r="AN154" s="25">
        <f t="shared" si="17"/>
        <v>1496274.96</v>
      </c>
      <c r="AO154" s="16">
        <f t="shared" si="18"/>
        <v>100792.77000000002</v>
      </c>
    </row>
    <row r="155" spans="1:41" ht="15" thickBot="1" x14ac:dyDescent="0.25">
      <c r="A155" s="62" t="s">
        <v>332</v>
      </c>
      <c r="B155" s="62" t="s">
        <v>50</v>
      </c>
      <c r="C155" s="86">
        <v>3891</v>
      </c>
      <c r="D155" s="87" t="s">
        <v>962</v>
      </c>
      <c r="E155" s="277" t="s">
        <v>1735</v>
      </c>
      <c r="F155" s="274">
        <v>182999.48</v>
      </c>
      <c r="G155" s="274">
        <v>30882.7</v>
      </c>
      <c r="H155" s="274">
        <v>195559.22</v>
      </c>
      <c r="I155" s="274"/>
      <c r="J155" s="277">
        <v>928703.78</v>
      </c>
      <c r="K155" s="277">
        <v>310304</v>
      </c>
      <c r="L155" s="275">
        <v>100000</v>
      </c>
      <c r="M155" s="275">
        <v>72155.100000000006</v>
      </c>
      <c r="N155" s="275"/>
      <c r="O155" s="275">
        <v>0.17</v>
      </c>
      <c r="P155" s="277"/>
      <c r="Q155" s="277"/>
      <c r="R155" s="277">
        <v>337382.44</v>
      </c>
      <c r="S155" s="277">
        <v>5209136.26</v>
      </c>
      <c r="T155" s="54">
        <v>1224890.78</v>
      </c>
      <c r="U155" s="54"/>
      <c r="V155" s="54">
        <v>433.79</v>
      </c>
      <c r="W155" s="54"/>
      <c r="X155" s="54">
        <v>1112608</v>
      </c>
      <c r="Y155" s="54"/>
      <c r="Z155" s="54">
        <v>282180.51</v>
      </c>
      <c r="AA155" s="276">
        <v>1621168</v>
      </c>
      <c r="AB155" s="276"/>
      <c r="AC155" s="276">
        <v>1800</v>
      </c>
      <c r="AD155" s="276"/>
      <c r="AE155" s="276">
        <v>780539.03</v>
      </c>
      <c r="AF155" s="276">
        <v>282930.39</v>
      </c>
      <c r="AG155" s="276"/>
      <c r="AH155" s="276"/>
      <c r="AI155" s="276"/>
      <c r="AJ155" s="83">
        <f t="shared" si="13"/>
        <v>409441.4</v>
      </c>
      <c r="AK155" s="21">
        <f t="shared" si="14"/>
        <v>172155.27000000002</v>
      </c>
      <c r="AL155" s="84">
        <f t="shared" si="15"/>
        <v>237286.13</v>
      </c>
      <c r="AM155" s="24">
        <f t="shared" si="16"/>
        <v>2620113.08</v>
      </c>
      <c r="AN155" s="25">
        <f t="shared" si="17"/>
        <v>2686437.4200000004</v>
      </c>
      <c r="AO155" s="16">
        <f t="shared" si="18"/>
        <v>-66324.340000000317</v>
      </c>
    </row>
    <row r="156" spans="1:41" ht="15" thickBot="1" x14ac:dyDescent="0.25">
      <c r="A156" s="62" t="s">
        <v>332</v>
      </c>
      <c r="B156" s="62" t="s">
        <v>50</v>
      </c>
      <c r="C156" s="86">
        <v>3687</v>
      </c>
      <c r="D156" s="87" t="s">
        <v>963</v>
      </c>
      <c r="E156" s="277" t="s">
        <v>1736</v>
      </c>
      <c r="F156" s="274">
        <v>445010.56</v>
      </c>
      <c r="G156" s="274">
        <v>20767.05</v>
      </c>
      <c r="H156" s="274">
        <v>166554.34</v>
      </c>
      <c r="I156" s="274"/>
      <c r="J156" s="277">
        <v>1053680.47</v>
      </c>
      <c r="K156" s="277">
        <v>220328.34</v>
      </c>
      <c r="L156" s="275">
        <v>3000</v>
      </c>
      <c r="M156" s="275">
        <v>62063.68</v>
      </c>
      <c r="N156" s="275"/>
      <c r="O156" s="275"/>
      <c r="P156" s="277"/>
      <c r="Q156" s="277"/>
      <c r="R156" s="277">
        <v>255742.53</v>
      </c>
      <c r="S156" s="277">
        <v>2453318.4700000002</v>
      </c>
      <c r="T156" s="54">
        <v>758035.34</v>
      </c>
      <c r="U156" s="54"/>
      <c r="V156" s="54">
        <v>898.25</v>
      </c>
      <c r="W156" s="54"/>
      <c r="X156" s="54">
        <v>631008</v>
      </c>
      <c r="Y156" s="54"/>
      <c r="Z156" s="54">
        <v>243001.79</v>
      </c>
      <c r="AA156" s="276">
        <v>811212</v>
      </c>
      <c r="AB156" s="276"/>
      <c r="AC156" s="276">
        <v>1800</v>
      </c>
      <c r="AD156" s="276"/>
      <c r="AE156" s="276">
        <v>629329.56000000006</v>
      </c>
      <c r="AF156" s="276">
        <v>203908.26</v>
      </c>
      <c r="AG156" s="276"/>
      <c r="AH156" s="276"/>
      <c r="AI156" s="276"/>
      <c r="AJ156" s="83">
        <f t="shared" si="13"/>
        <v>632331.94999999995</v>
      </c>
      <c r="AK156" s="21">
        <f t="shared" si="14"/>
        <v>65063.68</v>
      </c>
      <c r="AL156" s="84">
        <f t="shared" si="15"/>
        <v>567268.2699999999</v>
      </c>
      <c r="AM156" s="24">
        <f t="shared" si="16"/>
        <v>1632943.38</v>
      </c>
      <c r="AN156" s="25">
        <f t="shared" si="17"/>
        <v>1646249.82</v>
      </c>
      <c r="AO156" s="16">
        <f t="shared" si="18"/>
        <v>-13306.440000000177</v>
      </c>
    </row>
    <row r="157" spans="1:41" ht="15" thickBot="1" x14ac:dyDescent="0.25">
      <c r="A157" s="62" t="s">
        <v>332</v>
      </c>
      <c r="B157" s="62" t="s">
        <v>50</v>
      </c>
      <c r="C157" s="86">
        <v>7013</v>
      </c>
      <c r="D157" s="87" t="s">
        <v>964</v>
      </c>
      <c r="E157" s="277" t="s">
        <v>1737</v>
      </c>
      <c r="F157" s="274">
        <v>720739.58</v>
      </c>
      <c r="G157" s="274">
        <v>495804.15999999997</v>
      </c>
      <c r="H157" s="274">
        <v>59823.98</v>
      </c>
      <c r="I157" s="274"/>
      <c r="J157" s="277">
        <v>407307.67</v>
      </c>
      <c r="K157" s="277">
        <v>1563873.56</v>
      </c>
      <c r="L157" s="275">
        <v>13340</v>
      </c>
      <c r="M157" s="275">
        <v>156744.37</v>
      </c>
      <c r="N157" s="275"/>
      <c r="O157" s="275"/>
      <c r="P157" s="277">
        <v>3100</v>
      </c>
      <c r="Q157" s="277"/>
      <c r="R157" s="277">
        <v>-2475729.7799999998</v>
      </c>
      <c r="S157" s="277">
        <v>4517827.99</v>
      </c>
      <c r="T157" s="54">
        <v>1264999.43</v>
      </c>
      <c r="U157" s="54">
        <v>108720</v>
      </c>
      <c r="V157" s="54">
        <v>1055.6099999999999</v>
      </c>
      <c r="W157" s="54"/>
      <c r="X157" s="54">
        <v>1129884</v>
      </c>
      <c r="Y157" s="54"/>
      <c r="Z157" s="54">
        <v>1433539.47</v>
      </c>
      <c r="AA157" s="276">
        <v>1528454</v>
      </c>
      <c r="AB157" s="276"/>
      <c r="AC157" s="276">
        <v>1800</v>
      </c>
      <c r="AD157" s="276">
        <v>1640</v>
      </c>
      <c r="AE157" s="276">
        <v>945192.44</v>
      </c>
      <c r="AF157" s="276">
        <v>253551.4</v>
      </c>
      <c r="AG157" s="276"/>
      <c r="AH157" s="276"/>
      <c r="AI157" s="276"/>
      <c r="AJ157" s="83">
        <f t="shared" si="13"/>
        <v>1276367.72</v>
      </c>
      <c r="AK157" s="21">
        <f t="shared" si="14"/>
        <v>170084.37</v>
      </c>
      <c r="AL157" s="84">
        <f t="shared" si="15"/>
        <v>1106283.3500000001</v>
      </c>
      <c r="AM157" s="24">
        <f t="shared" si="16"/>
        <v>3938198.51</v>
      </c>
      <c r="AN157" s="25">
        <f t="shared" si="17"/>
        <v>2730637.84</v>
      </c>
      <c r="AO157" s="16">
        <f t="shared" si="18"/>
        <v>1207560.67</v>
      </c>
    </row>
    <row r="158" spans="1:41" ht="15" thickBot="1" x14ac:dyDescent="0.25">
      <c r="A158" s="62" t="s">
        <v>332</v>
      </c>
      <c r="B158" s="62" t="s">
        <v>50</v>
      </c>
      <c r="C158" s="86">
        <v>4588</v>
      </c>
      <c r="D158" s="87" t="s">
        <v>965</v>
      </c>
      <c r="E158" s="277" t="s">
        <v>1738</v>
      </c>
      <c r="F158" s="274">
        <v>468433.71</v>
      </c>
      <c r="G158" s="274">
        <v>30345</v>
      </c>
      <c r="H158" s="274">
        <v>34032.07</v>
      </c>
      <c r="I158" s="274"/>
      <c r="J158" s="277">
        <v>741959.78</v>
      </c>
      <c r="K158" s="277">
        <v>179533.57</v>
      </c>
      <c r="L158" s="275">
        <v>0</v>
      </c>
      <c r="M158" s="275">
        <v>79430.31</v>
      </c>
      <c r="N158" s="275"/>
      <c r="O158" s="275"/>
      <c r="P158" s="277"/>
      <c r="Q158" s="277"/>
      <c r="R158" s="277">
        <v>254431.01</v>
      </c>
      <c r="S158" s="277">
        <v>3061336.79</v>
      </c>
      <c r="T158" s="54">
        <v>1188547.29</v>
      </c>
      <c r="U158" s="54"/>
      <c r="V158" s="54">
        <v>739.99</v>
      </c>
      <c r="W158" s="54"/>
      <c r="X158" s="54">
        <v>901516</v>
      </c>
      <c r="Y158" s="54"/>
      <c r="Z158" s="54">
        <v>273518.40000000002</v>
      </c>
      <c r="AA158" s="276">
        <v>1358056</v>
      </c>
      <c r="AB158" s="276"/>
      <c r="AC158" s="276">
        <v>1800</v>
      </c>
      <c r="AD158" s="276"/>
      <c r="AE158" s="276">
        <v>744496.92</v>
      </c>
      <c r="AF158" s="276">
        <v>197924.05</v>
      </c>
      <c r="AG158" s="276"/>
      <c r="AH158" s="276"/>
      <c r="AI158" s="276"/>
      <c r="AJ158" s="83">
        <f t="shared" si="13"/>
        <v>532810.78</v>
      </c>
      <c r="AK158" s="21">
        <f t="shared" si="14"/>
        <v>79430.31</v>
      </c>
      <c r="AL158" s="84">
        <f t="shared" si="15"/>
        <v>453380.47000000003</v>
      </c>
      <c r="AM158" s="24">
        <f t="shared" si="16"/>
        <v>2364321.6800000002</v>
      </c>
      <c r="AN158" s="25">
        <f t="shared" si="17"/>
        <v>2302276.9699999997</v>
      </c>
      <c r="AO158" s="16">
        <f t="shared" si="18"/>
        <v>62044.710000000428</v>
      </c>
    </row>
    <row r="159" spans="1:41" ht="15" thickBot="1" x14ac:dyDescent="0.25">
      <c r="A159" s="62" t="s">
        <v>332</v>
      </c>
      <c r="B159" s="62" t="s">
        <v>50</v>
      </c>
      <c r="C159" s="86">
        <v>2353</v>
      </c>
      <c r="D159" s="87" t="s">
        <v>966</v>
      </c>
      <c r="E159" s="277" t="s">
        <v>1739</v>
      </c>
      <c r="F159" s="274">
        <v>410871.25</v>
      </c>
      <c r="G159" s="274">
        <v>133433</v>
      </c>
      <c r="H159" s="274">
        <v>406397.76</v>
      </c>
      <c r="I159" s="274"/>
      <c r="J159" s="277">
        <v>1831817.79</v>
      </c>
      <c r="K159" s="277">
        <v>534733.65</v>
      </c>
      <c r="L159" s="275">
        <v>0</v>
      </c>
      <c r="M159" s="275">
        <v>179714.69</v>
      </c>
      <c r="N159" s="275"/>
      <c r="O159" s="275"/>
      <c r="P159" s="277"/>
      <c r="Q159" s="277"/>
      <c r="R159" s="277">
        <v>183710.77</v>
      </c>
      <c r="S159" s="277">
        <v>2227904.62</v>
      </c>
      <c r="T159" s="54">
        <v>1023177.05</v>
      </c>
      <c r="U159" s="54"/>
      <c r="V159" s="54">
        <v>373.85</v>
      </c>
      <c r="W159" s="54"/>
      <c r="X159" s="54">
        <v>803091.2</v>
      </c>
      <c r="Y159" s="54"/>
      <c r="Z159" s="54">
        <v>222744.11</v>
      </c>
      <c r="AA159" s="276">
        <v>1189731.2</v>
      </c>
      <c r="AB159" s="276"/>
      <c r="AC159" s="276">
        <v>10340</v>
      </c>
      <c r="AD159" s="276"/>
      <c r="AE159" s="276">
        <v>448638.74</v>
      </c>
      <c r="AF159" s="276">
        <v>69995.92</v>
      </c>
      <c r="AG159" s="276"/>
      <c r="AH159" s="276"/>
      <c r="AI159" s="276"/>
      <c r="AJ159" s="83">
        <f t="shared" si="13"/>
        <v>950702.01</v>
      </c>
      <c r="AK159" s="21">
        <f t="shared" si="14"/>
        <v>179714.69</v>
      </c>
      <c r="AL159" s="84">
        <f t="shared" si="15"/>
        <v>770987.32000000007</v>
      </c>
      <c r="AM159" s="24">
        <f t="shared" si="16"/>
        <v>2049386.21</v>
      </c>
      <c r="AN159" s="25">
        <f t="shared" si="17"/>
        <v>1718705.8599999999</v>
      </c>
      <c r="AO159" s="16">
        <f t="shared" si="18"/>
        <v>330680.35000000009</v>
      </c>
    </row>
    <row r="160" spans="1:41" ht="15" thickBot="1" x14ac:dyDescent="0.25">
      <c r="A160" s="62" t="s">
        <v>332</v>
      </c>
      <c r="B160" s="62" t="s">
        <v>50</v>
      </c>
      <c r="C160" s="86">
        <v>3206</v>
      </c>
      <c r="D160" s="87" t="s">
        <v>967</v>
      </c>
      <c r="E160" s="277" t="s">
        <v>1740</v>
      </c>
      <c r="F160" s="274">
        <v>424100.33</v>
      </c>
      <c r="G160" s="274">
        <v>75203.100000000006</v>
      </c>
      <c r="H160" s="274">
        <v>238423.14</v>
      </c>
      <c r="I160" s="274"/>
      <c r="J160" s="277">
        <v>1467100.29</v>
      </c>
      <c r="K160" s="277">
        <v>353268.59</v>
      </c>
      <c r="L160" s="275">
        <v>4000</v>
      </c>
      <c r="M160" s="275">
        <v>117977.60000000001</v>
      </c>
      <c r="N160" s="275"/>
      <c r="O160" s="275"/>
      <c r="P160" s="277"/>
      <c r="Q160" s="277"/>
      <c r="R160" s="277">
        <v>173984.56</v>
      </c>
      <c r="S160" s="277">
        <v>1652500.79</v>
      </c>
      <c r="T160" s="54">
        <v>1139275.17</v>
      </c>
      <c r="U160" s="54">
        <v>40000</v>
      </c>
      <c r="V160" s="54">
        <v>636.09</v>
      </c>
      <c r="W160" s="54"/>
      <c r="X160" s="54">
        <v>440356</v>
      </c>
      <c r="Y160" s="54"/>
      <c r="Z160" s="54">
        <v>252216.83</v>
      </c>
      <c r="AA160" s="276">
        <v>956989</v>
      </c>
      <c r="AB160" s="276"/>
      <c r="AC160" s="276">
        <v>1800</v>
      </c>
      <c r="AD160" s="276"/>
      <c r="AE160" s="276">
        <v>534400.64</v>
      </c>
      <c r="AF160" s="276">
        <v>148654.07999999999</v>
      </c>
      <c r="AG160" s="276"/>
      <c r="AH160" s="276"/>
      <c r="AI160" s="276"/>
      <c r="AJ160" s="83">
        <f t="shared" si="13"/>
        <v>737726.57000000007</v>
      </c>
      <c r="AK160" s="21">
        <f t="shared" si="14"/>
        <v>121977.60000000001</v>
      </c>
      <c r="AL160" s="84">
        <f t="shared" si="15"/>
        <v>615748.97000000009</v>
      </c>
      <c r="AM160" s="24">
        <f t="shared" si="16"/>
        <v>1872484.09</v>
      </c>
      <c r="AN160" s="25">
        <f t="shared" si="17"/>
        <v>1641843.7200000002</v>
      </c>
      <c r="AO160" s="16">
        <f t="shared" si="18"/>
        <v>230640.36999999988</v>
      </c>
    </row>
    <row r="161" spans="1:42" ht="15" thickBot="1" x14ac:dyDescent="0.25">
      <c r="A161" s="62" t="s">
        <v>332</v>
      </c>
      <c r="B161" s="62" t="s">
        <v>50</v>
      </c>
      <c r="C161" s="86">
        <v>2498</v>
      </c>
      <c r="D161" s="87" t="s">
        <v>968</v>
      </c>
      <c r="E161" s="277" t="s">
        <v>1741</v>
      </c>
      <c r="F161" s="274">
        <v>760499.49</v>
      </c>
      <c r="G161" s="274">
        <v>0</v>
      </c>
      <c r="H161" s="274">
        <v>53690.7</v>
      </c>
      <c r="I161" s="274"/>
      <c r="J161" s="277">
        <v>1502156.49</v>
      </c>
      <c r="K161" s="277">
        <v>467706.39</v>
      </c>
      <c r="L161" s="275"/>
      <c r="M161" s="275">
        <v>166025.54</v>
      </c>
      <c r="N161" s="275"/>
      <c r="O161" s="275"/>
      <c r="P161" s="277"/>
      <c r="Q161" s="277"/>
      <c r="R161" s="277"/>
      <c r="S161" s="277">
        <v>2038406.69</v>
      </c>
      <c r="T161" s="54">
        <v>1189632.8999999999</v>
      </c>
      <c r="U161" s="54">
        <v>151000</v>
      </c>
      <c r="V161" s="54">
        <v>1445.51</v>
      </c>
      <c r="W161" s="54"/>
      <c r="X161" s="54">
        <v>680428</v>
      </c>
      <c r="Y161" s="54"/>
      <c r="Z161" s="54">
        <v>154552</v>
      </c>
      <c r="AA161" s="276">
        <v>1002268</v>
      </c>
      <c r="AB161" s="276"/>
      <c r="AC161" s="276"/>
      <c r="AD161" s="276"/>
      <c r="AE161" s="276">
        <v>828975.88</v>
      </c>
      <c r="AF161" s="276">
        <v>325852.78000000003</v>
      </c>
      <c r="AG161" s="276"/>
      <c r="AH161" s="276"/>
      <c r="AI161" s="276"/>
      <c r="AJ161" s="83">
        <f t="shared" si="13"/>
        <v>814190.19</v>
      </c>
      <c r="AK161" s="21">
        <f t="shared" si="14"/>
        <v>166025.54</v>
      </c>
      <c r="AL161" s="84">
        <f t="shared" si="15"/>
        <v>648164.64999999991</v>
      </c>
      <c r="AM161" s="24">
        <f t="shared" si="16"/>
        <v>2177058.41</v>
      </c>
      <c r="AN161" s="25">
        <f t="shared" si="17"/>
        <v>2157096.66</v>
      </c>
      <c r="AO161" s="16">
        <f t="shared" si="18"/>
        <v>19961.75</v>
      </c>
    </row>
    <row r="162" spans="1:42" ht="15" thickBot="1" x14ac:dyDescent="0.25">
      <c r="A162" s="62" t="s">
        <v>332</v>
      </c>
      <c r="B162" s="62" t="s">
        <v>50</v>
      </c>
      <c r="C162" s="86">
        <v>4052</v>
      </c>
      <c r="D162" s="87" t="s">
        <v>969</v>
      </c>
      <c r="E162" s="277" t="s">
        <v>1742</v>
      </c>
      <c r="F162" s="274">
        <v>477593.52</v>
      </c>
      <c r="G162" s="274">
        <v>13892</v>
      </c>
      <c r="H162" s="274">
        <v>50048.63</v>
      </c>
      <c r="I162" s="274"/>
      <c r="J162" s="277">
        <v>1290546.3899999999</v>
      </c>
      <c r="K162" s="277">
        <v>413677.35</v>
      </c>
      <c r="L162" s="275">
        <v>0</v>
      </c>
      <c r="M162" s="275">
        <v>75550</v>
      </c>
      <c r="N162" s="275"/>
      <c r="O162" s="275"/>
      <c r="P162" s="277"/>
      <c r="Q162" s="277"/>
      <c r="R162" s="277">
        <v>257859.32</v>
      </c>
      <c r="S162" s="277">
        <v>2546107.46</v>
      </c>
      <c r="T162" s="54">
        <v>1229368.99</v>
      </c>
      <c r="U162" s="54"/>
      <c r="V162" s="54">
        <v>675.84</v>
      </c>
      <c r="W162" s="54"/>
      <c r="X162" s="54">
        <v>702856</v>
      </c>
      <c r="Y162" s="54"/>
      <c r="Z162" s="54">
        <v>267200.32</v>
      </c>
      <c r="AA162" s="276">
        <v>1125019.25</v>
      </c>
      <c r="AB162" s="276"/>
      <c r="AC162" s="276">
        <v>1800</v>
      </c>
      <c r="AD162" s="276"/>
      <c r="AE162" s="276">
        <v>689194.78</v>
      </c>
      <c r="AF162" s="276">
        <v>189770.92</v>
      </c>
      <c r="AG162" s="276"/>
      <c r="AH162" s="276"/>
      <c r="AI162" s="276">
        <v>5580</v>
      </c>
      <c r="AJ162" s="83">
        <f t="shared" si="13"/>
        <v>541534.15</v>
      </c>
      <c r="AK162" s="21">
        <f t="shared" si="14"/>
        <v>75550</v>
      </c>
      <c r="AL162" s="84">
        <f t="shared" si="15"/>
        <v>465984.15</v>
      </c>
      <c r="AM162" s="24">
        <f t="shared" si="16"/>
        <v>2200101.15</v>
      </c>
      <c r="AN162" s="25">
        <f t="shared" si="17"/>
        <v>2011364.95</v>
      </c>
      <c r="AO162" s="16">
        <f t="shared" si="18"/>
        <v>188736.19999999995</v>
      </c>
    </row>
    <row r="163" spans="1:42" ht="15" thickBot="1" x14ac:dyDescent="0.25">
      <c r="A163" s="62" t="s">
        <v>332</v>
      </c>
      <c r="B163" s="62" t="s">
        <v>50</v>
      </c>
      <c r="C163" s="86">
        <v>2478</v>
      </c>
      <c r="D163" s="87" t="s">
        <v>970</v>
      </c>
      <c r="E163" s="277" t="s">
        <v>1743</v>
      </c>
      <c r="F163" s="274">
        <v>188578.29</v>
      </c>
      <c r="G163" s="274">
        <v>2943.51</v>
      </c>
      <c r="H163" s="274">
        <v>38997.620000000003</v>
      </c>
      <c r="I163" s="274"/>
      <c r="J163" s="277">
        <v>468598.65</v>
      </c>
      <c r="K163" s="277">
        <v>423483.22</v>
      </c>
      <c r="L163" s="275">
        <v>4900</v>
      </c>
      <c r="M163" s="275">
        <v>77600</v>
      </c>
      <c r="N163" s="275"/>
      <c r="O163" s="275"/>
      <c r="P163" s="277"/>
      <c r="Q163" s="277"/>
      <c r="R163" s="277">
        <v>162125.39000000001</v>
      </c>
      <c r="S163" s="277">
        <v>2320392.7599999998</v>
      </c>
      <c r="T163" s="54">
        <v>1055068.31</v>
      </c>
      <c r="U163" s="54">
        <v>20387</v>
      </c>
      <c r="V163" s="54">
        <v>436.43</v>
      </c>
      <c r="W163" s="54"/>
      <c r="X163" s="54">
        <v>507276</v>
      </c>
      <c r="Y163" s="54"/>
      <c r="Z163" s="54">
        <v>198311.79</v>
      </c>
      <c r="AA163" s="276">
        <v>835186</v>
      </c>
      <c r="AB163" s="276"/>
      <c r="AC163" s="276">
        <v>1800</v>
      </c>
      <c r="AD163" s="276"/>
      <c r="AE163" s="276">
        <v>831160.06</v>
      </c>
      <c r="AF163" s="276">
        <v>206260.42</v>
      </c>
      <c r="AG163" s="276"/>
      <c r="AH163" s="276"/>
      <c r="AI163" s="276"/>
      <c r="AJ163" s="83">
        <f t="shared" si="13"/>
        <v>230519.42</v>
      </c>
      <c r="AK163" s="21">
        <f t="shared" si="14"/>
        <v>82500</v>
      </c>
      <c r="AL163" s="84">
        <f t="shared" si="15"/>
        <v>148019.42000000001</v>
      </c>
      <c r="AM163" s="24">
        <f t="shared" si="16"/>
        <v>1781479.53</v>
      </c>
      <c r="AN163" s="25">
        <f t="shared" si="17"/>
        <v>1874406.48</v>
      </c>
      <c r="AO163" s="16">
        <f t="shared" si="18"/>
        <v>-92926.949999999953</v>
      </c>
    </row>
    <row r="164" spans="1:42" ht="15" thickBot="1" x14ac:dyDescent="0.25">
      <c r="A164" s="62" t="s">
        <v>332</v>
      </c>
      <c r="B164" s="62" t="s">
        <v>50</v>
      </c>
      <c r="C164" s="86">
        <v>2353</v>
      </c>
      <c r="D164" s="87" t="s">
        <v>971</v>
      </c>
      <c r="E164" s="277" t="s">
        <v>1792</v>
      </c>
      <c r="F164" s="274">
        <v>622563.69999999995</v>
      </c>
      <c r="G164" s="274">
        <v>14914</v>
      </c>
      <c r="H164" s="274">
        <v>112107.83</v>
      </c>
      <c r="I164" s="274"/>
      <c r="J164" s="277">
        <v>1245125.8700000001</v>
      </c>
      <c r="K164" s="277">
        <v>540304.81000000006</v>
      </c>
      <c r="L164" s="275">
        <v>3000</v>
      </c>
      <c r="M164" s="275">
        <v>90412.54</v>
      </c>
      <c r="N164" s="275"/>
      <c r="O164" s="275"/>
      <c r="P164" s="277"/>
      <c r="Q164" s="277"/>
      <c r="R164" s="277">
        <v>262798.08000000002</v>
      </c>
      <c r="S164" s="277">
        <v>2754433.99</v>
      </c>
      <c r="T164" s="54">
        <v>1059873.4099999999</v>
      </c>
      <c r="U164" s="54"/>
      <c r="V164" s="54">
        <v>1294.1500000000001</v>
      </c>
      <c r="W164" s="54"/>
      <c r="X164" s="54">
        <v>695884</v>
      </c>
      <c r="Y164" s="54"/>
      <c r="Z164" s="54">
        <v>240905.31</v>
      </c>
      <c r="AA164" s="276">
        <v>1102644</v>
      </c>
      <c r="AB164" s="276"/>
      <c r="AC164" s="276">
        <v>1800</v>
      </c>
      <c r="AD164" s="276"/>
      <c r="AE164" s="276">
        <v>793807.99</v>
      </c>
      <c r="AF164" s="276">
        <v>246554.85</v>
      </c>
      <c r="AG164" s="276"/>
      <c r="AH164" s="276"/>
      <c r="AI164" s="276">
        <v>5500</v>
      </c>
      <c r="AJ164" s="83">
        <f t="shared" si="13"/>
        <v>749585.52999999991</v>
      </c>
      <c r="AK164" s="21">
        <f t="shared" si="14"/>
        <v>93412.54</v>
      </c>
      <c r="AL164" s="84">
        <f t="shared" si="15"/>
        <v>656172.98999999987</v>
      </c>
      <c r="AM164" s="24">
        <f t="shared" si="16"/>
        <v>1997956.8699999999</v>
      </c>
      <c r="AN164" s="25">
        <f t="shared" si="17"/>
        <v>2150306.84</v>
      </c>
      <c r="AO164" s="16">
        <f t="shared" si="18"/>
        <v>-152349.96999999997</v>
      </c>
    </row>
    <row r="165" spans="1:42" ht="15" thickBot="1" x14ac:dyDescent="0.25">
      <c r="A165" s="62" t="s">
        <v>332</v>
      </c>
      <c r="B165" s="62" t="s">
        <v>50</v>
      </c>
      <c r="C165" s="86">
        <v>5363</v>
      </c>
      <c r="D165" s="87" t="s">
        <v>972</v>
      </c>
      <c r="E165" s="277" t="s">
        <v>1796</v>
      </c>
      <c r="F165" s="274">
        <v>1138614.8999999999</v>
      </c>
      <c r="G165" s="274">
        <v>214.4</v>
      </c>
      <c r="H165" s="274">
        <v>126710.44</v>
      </c>
      <c r="I165" s="274">
        <v>0</v>
      </c>
      <c r="J165" s="277">
        <v>546990</v>
      </c>
      <c r="K165" s="277">
        <v>306090.67</v>
      </c>
      <c r="L165" s="275">
        <v>141880</v>
      </c>
      <c r="M165" s="275">
        <v>117809.84</v>
      </c>
      <c r="N165" s="275">
        <v>16900</v>
      </c>
      <c r="O165" s="275"/>
      <c r="P165" s="277"/>
      <c r="Q165" s="277"/>
      <c r="R165" s="277">
        <v>272962.81</v>
      </c>
      <c r="S165" s="277">
        <v>4164121.7</v>
      </c>
      <c r="T165" s="54">
        <v>1251419.29</v>
      </c>
      <c r="U165" s="54">
        <v>264500</v>
      </c>
      <c r="V165" s="54">
        <v>1477.18</v>
      </c>
      <c r="W165" s="54"/>
      <c r="X165" s="54">
        <v>1148784</v>
      </c>
      <c r="Y165" s="54"/>
      <c r="Z165" s="54">
        <v>323700.59000000003</v>
      </c>
      <c r="AA165" s="276">
        <v>1515304</v>
      </c>
      <c r="AB165" s="276"/>
      <c r="AC165" s="276">
        <v>1800</v>
      </c>
      <c r="AD165" s="276"/>
      <c r="AE165" s="276">
        <v>924279.95</v>
      </c>
      <c r="AF165" s="276">
        <v>65673.36</v>
      </c>
      <c r="AG165" s="276"/>
      <c r="AH165" s="276"/>
      <c r="AI165" s="276"/>
      <c r="AJ165" s="83">
        <f t="shared" si="13"/>
        <v>1265539.7399999998</v>
      </c>
      <c r="AK165" s="21">
        <f t="shared" si="14"/>
        <v>276589.83999999997</v>
      </c>
      <c r="AL165" s="84">
        <f t="shared" si="15"/>
        <v>988949.89999999979</v>
      </c>
      <c r="AM165" s="24">
        <f t="shared" si="16"/>
        <v>2989881.0599999996</v>
      </c>
      <c r="AN165" s="25">
        <f t="shared" si="17"/>
        <v>2507057.31</v>
      </c>
      <c r="AO165" s="16">
        <f t="shared" si="18"/>
        <v>482823.74999999953</v>
      </c>
    </row>
    <row r="166" spans="1:42" ht="15" thickBot="1" x14ac:dyDescent="0.25">
      <c r="A166" s="62" t="s">
        <v>332</v>
      </c>
      <c r="B166" s="62" t="s">
        <v>50</v>
      </c>
      <c r="C166" s="86">
        <v>2121</v>
      </c>
      <c r="D166" s="87" t="s">
        <v>973</v>
      </c>
      <c r="E166" s="277" t="s">
        <v>1800</v>
      </c>
      <c r="F166" s="274">
        <v>648139.18000000005</v>
      </c>
      <c r="G166" s="274">
        <v>3193.73</v>
      </c>
      <c r="H166" s="274">
        <v>318336.46000000002</v>
      </c>
      <c r="I166" s="274"/>
      <c r="J166" s="277">
        <v>1113970.49</v>
      </c>
      <c r="K166" s="277">
        <v>398097.58</v>
      </c>
      <c r="L166" s="275">
        <v>0</v>
      </c>
      <c r="M166" s="275">
        <v>76007.820000000007</v>
      </c>
      <c r="N166" s="275"/>
      <c r="O166" s="275"/>
      <c r="P166" s="277"/>
      <c r="Q166" s="277"/>
      <c r="R166" s="277">
        <v>-63.02</v>
      </c>
      <c r="S166" s="277">
        <v>3254719.47</v>
      </c>
      <c r="T166" s="54">
        <v>1090232.02</v>
      </c>
      <c r="U166" s="54">
        <v>154550</v>
      </c>
      <c r="V166" s="54"/>
      <c r="W166" s="54"/>
      <c r="X166" s="54">
        <v>490886.1</v>
      </c>
      <c r="Y166" s="54"/>
      <c r="Z166" s="54">
        <v>235187.75</v>
      </c>
      <c r="AA166" s="276">
        <v>772926.1</v>
      </c>
      <c r="AB166" s="276"/>
      <c r="AC166" s="276">
        <v>8152</v>
      </c>
      <c r="AD166" s="276"/>
      <c r="AE166" s="276">
        <v>418172.06</v>
      </c>
      <c r="AF166" s="276">
        <v>204177.81</v>
      </c>
      <c r="AG166" s="276"/>
      <c r="AH166" s="276"/>
      <c r="AI166" s="276">
        <v>2493.1</v>
      </c>
      <c r="AJ166" s="83">
        <f t="shared" si="13"/>
        <v>969669.37000000011</v>
      </c>
      <c r="AK166" s="21">
        <f t="shared" si="14"/>
        <v>76007.820000000007</v>
      </c>
      <c r="AL166" s="84">
        <f t="shared" si="15"/>
        <v>893661.55</v>
      </c>
      <c r="AM166" s="24">
        <f t="shared" si="16"/>
        <v>1970855.87</v>
      </c>
      <c r="AN166" s="25">
        <f t="shared" si="17"/>
        <v>1405921.07</v>
      </c>
      <c r="AO166" s="16">
        <f t="shared" si="18"/>
        <v>564934.80000000005</v>
      </c>
    </row>
    <row r="167" spans="1:42" ht="15" thickBot="1" x14ac:dyDescent="0.25">
      <c r="A167" s="62" t="s">
        <v>334</v>
      </c>
      <c r="B167" s="62" t="s">
        <v>51</v>
      </c>
      <c r="C167" s="86">
        <v>5006</v>
      </c>
      <c r="D167" s="87" t="s">
        <v>974</v>
      </c>
      <c r="E167" s="277" t="s">
        <v>1744</v>
      </c>
      <c r="F167" s="274">
        <v>840564.73</v>
      </c>
      <c r="G167" s="274">
        <v>305460.84999999998</v>
      </c>
      <c r="H167" s="274">
        <v>85663.85</v>
      </c>
      <c r="I167" s="274"/>
      <c r="J167" s="277">
        <v>613803.36</v>
      </c>
      <c r="K167" s="277">
        <v>546790.22</v>
      </c>
      <c r="L167" s="275">
        <v>3000</v>
      </c>
      <c r="M167" s="275">
        <v>76800.12</v>
      </c>
      <c r="N167" s="275"/>
      <c r="O167" s="275">
        <v>18.690000000000001</v>
      </c>
      <c r="P167" s="277"/>
      <c r="Q167" s="277"/>
      <c r="R167" s="277">
        <v>-2722957.14</v>
      </c>
      <c r="S167" s="277">
        <v>4774273.9400000004</v>
      </c>
      <c r="T167" s="54">
        <v>1478348.38</v>
      </c>
      <c r="U167" s="54"/>
      <c r="V167" s="54">
        <v>1232.92</v>
      </c>
      <c r="W167" s="54"/>
      <c r="X167" s="54">
        <v>899724</v>
      </c>
      <c r="Y167" s="54"/>
      <c r="Z167" s="54">
        <v>18900</v>
      </c>
      <c r="AA167" s="276">
        <v>1249133</v>
      </c>
      <c r="AB167" s="276"/>
      <c r="AC167" s="276"/>
      <c r="AD167" s="276">
        <v>15340</v>
      </c>
      <c r="AE167" s="276">
        <v>526373.53</v>
      </c>
      <c r="AF167" s="276">
        <v>222469.37</v>
      </c>
      <c r="AG167" s="276"/>
      <c r="AH167" s="276"/>
      <c r="AI167" s="276">
        <v>4120</v>
      </c>
      <c r="AJ167" s="83">
        <f t="shared" si="13"/>
        <v>1231689.4300000002</v>
      </c>
      <c r="AK167" s="21">
        <f t="shared" si="14"/>
        <v>79818.81</v>
      </c>
      <c r="AL167" s="84">
        <f t="shared" si="15"/>
        <v>1151870.6200000001</v>
      </c>
      <c r="AM167" s="24">
        <f t="shared" si="16"/>
        <v>2398205.2999999998</v>
      </c>
      <c r="AN167" s="25">
        <f t="shared" si="17"/>
        <v>2017435.9</v>
      </c>
      <c r="AO167" s="16">
        <f t="shared" si="18"/>
        <v>380769.39999999991</v>
      </c>
    </row>
    <row r="168" spans="1:42" ht="15" thickBot="1" x14ac:dyDescent="0.25">
      <c r="A168" s="62" t="s">
        <v>334</v>
      </c>
      <c r="B168" s="62" t="s">
        <v>51</v>
      </c>
      <c r="C168" s="86">
        <v>2343</v>
      </c>
      <c r="D168" s="87" t="s">
        <v>975</v>
      </c>
      <c r="E168" s="277" t="s">
        <v>1745</v>
      </c>
      <c r="F168" s="274">
        <v>380689.15</v>
      </c>
      <c r="G168" s="274">
        <v>11963.45</v>
      </c>
      <c r="H168" s="274">
        <v>52051.99</v>
      </c>
      <c r="I168" s="274"/>
      <c r="J168" s="277">
        <v>993183.24</v>
      </c>
      <c r="K168" s="277">
        <v>517127.19</v>
      </c>
      <c r="L168" s="275">
        <v>3000</v>
      </c>
      <c r="M168" s="275">
        <v>56650</v>
      </c>
      <c r="N168" s="275"/>
      <c r="O168" s="275">
        <v>115.64</v>
      </c>
      <c r="P168" s="277"/>
      <c r="Q168" s="277"/>
      <c r="R168" s="277">
        <v>-1395646.91</v>
      </c>
      <c r="S168" s="277">
        <v>3320080.98</v>
      </c>
      <c r="T168" s="54">
        <v>831616.59</v>
      </c>
      <c r="U168" s="54"/>
      <c r="V168" s="54">
        <v>653</v>
      </c>
      <c r="W168" s="54"/>
      <c r="X168" s="54">
        <v>1212228</v>
      </c>
      <c r="Y168" s="54"/>
      <c r="Z168" s="54">
        <v>9900</v>
      </c>
      <c r="AA168" s="276">
        <v>1386848</v>
      </c>
      <c r="AB168" s="276"/>
      <c r="AC168" s="276"/>
      <c r="AD168" s="276">
        <v>14040</v>
      </c>
      <c r="AE168" s="276">
        <v>449915.06</v>
      </c>
      <c r="AF168" s="276">
        <v>194509.22</v>
      </c>
      <c r="AG168" s="276"/>
      <c r="AH168" s="276"/>
      <c r="AI168" s="276"/>
      <c r="AJ168" s="83">
        <f t="shared" si="13"/>
        <v>444704.59</v>
      </c>
      <c r="AK168" s="21">
        <f t="shared" si="14"/>
        <v>59765.64</v>
      </c>
      <c r="AL168" s="84">
        <f t="shared" si="15"/>
        <v>384938.95</v>
      </c>
      <c r="AM168" s="24">
        <f t="shared" si="16"/>
        <v>2054397.5899999999</v>
      </c>
      <c r="AN168" s="25">
        <f t="shared" si="17"/>
        <v>2045312.28</v>
      </c>
      <c r="AO168" s="16">
        <f t="shared" si="18"/>
        <v>9085.309999999823</v>
      </c>
    </row>
    <row r="169" spans="1:42" ht="15" thickBot="1" x14ac:dyDescent="0.25">
      <c r="A169" s="62" t="s">
        <v>334</v>
      </c>
      <c r="B169" s="62" t="s">
        <v>51</v>
      </c>
      <c r="C169" s="86">
        <v>2524</v>
      </c>
      <c r="D169" s="87" t="s">
        <v>976</v>
      </c>
      <c r="E169" s="277" t="s">
        <v>1746</v>
      </c>
      <c r="F169" s="274">
        <v>273481.28999999998</v>
      </c>
      <c r="G169" s="274">
        <v>200532.61</v>
      </c>
      <c r="H169" s="274">
        <v>16301.44</v>
      </c>
      <c r="I169" s="274"/>
      <c r="J169" s="277">
        <v>939614.49</v>
      </c>
      <c r="K169" s="277">
        <v>402365.14</v>
      </c>
      <c r="L169" s="275">
        <v>3000</v>
      </c>
      <c r="M169" s="275">
        <v>52644.67</v>
      </c>
      <c r="N169" s="275"/>
      <c r="O169" s="275">
        <v>179.78</v>
      </c>
      <c r="P169" s="277"/>
      <c r="Q169" s="277"/>
      <c r="R169" s="277">
        <v>-438529.39</v>
      </c>
      <c r="S169" s="277">
        <v>2333757.04</v>
      </c>
      <c r="T169" s="54">
        <v>987256.33</v>
      </c>
      <c r="U169" s="54"/>
      <c r="V169" s="54">
        <v>425.24</v>
      </c>
      <c r="W169" s="54"/>
      <c r="X169" s="54">
        <v>870856</v>
      </c>
      <c r="Y169" s="54"/>
      <c r="Z169" s="54">
        <v>38217.879999999997</v>
      </c>
      <c r="AA169" s="276">
        <v>1121976</v>
      </c>
      <c r="AB169" s="276"/>
      <c r="AC169" s="276"/>
      <c r="AD169" s="276">
        <v>7640</v>
      </c>
      <c r="AE169" s="276">
        <v>610249.31000000006</v>
      </c>
      <c r="AF169" s="276">
        <v>177734.27</v>
      </c>
      <c r="AG169" s="276"/>
      <c r="AH169" s="276"/>
      <c r="AI169" s="276">
        <v>2700</v>
      </c>
      <c r="AJ169" s="83">
        <f t="shared" si="13"/>
        <v>490315.33999999997</v>
      </c>
      <c r="AK169" s="21">
        <f t="shared" si="14"/>
        <v>55824.45</v>
      </c>
      <c r="AL169" s="84">
        <f t="shared" si="15"/>
        <v>434490.88999999996</v>
      </c>
      <c r="AM169" s="24">
        <f t="shared" si="16"/>
        <v>1896755.4499999997</v>
      </c>
      <c r="AN169" s="25">
        <f t="shared" si="17"/>
        <v>1920299.58</v>
      </c>
      <c r="AO169" s="16">
        <f t="shared" si="18"/>
        <v>-23544.130000000354</v>
      </c>
    </row>
    <row r="170" spans="1:42" ht="15" thickBot="1" x14ac:dyDescent="0.25">
      <c r="A170" s="62" t="s">
        <v>334</v>
      </c>
      <c r="B170" s="62" t="s">
        <v>51</v>
      </c>
      <c r="C170" s="86">
        <v>6272</v>
      </c>
      <c r="D170" s="87" t="s">
        <v>977</v>
      </c>
      <c r="E170" s="277" t="s">
        <v>1747</v>
      </c>
      <c r="F170" s="274">
        <v>1352906.36</v>
      </c>
      <c r="G170" s="274">
        <v>210445.19</v>
      </c>
      <c r="H170" s="274">
        <v>12409.48</v>
      </c>
      <c r="I170" s="274"/>
      <c r="J170" s="277">
        <v>135007.29999999999</v>
      </c>
      <c r="K170" s="277">
        <v>406882.13</v>
      </c>
      <c r="L170" s="275">
        <v>2500</v>
      </c>
      <c r="M170" s="275">
        <v>58967.1</v>
      </c>
      <c r="N170" s="275"/>
      <c r="O170" s="275"/>
      <c r="P170" s="277"/>
      <c r="Q170" s="277"/>
      <c r="R170" s="277">
        <v>-875209.87</v>
      </c>
      <c r="S170" s="277">
        <v>2500833.27</v>
      </c>
      <c r="T170" s="54">
        <v>2157891.89</v>
      </c>
      <c r="U170" s="54"/>
      <c r="V170" s="54">
        <v>1796.8</v>
      </c>
      <c r="W170" s="54"/>
      <c r="X170" s="54">
        <v>850360</v>
      </c>
      <c r="Y170" s="54"/>
      <c r="Z170" s="54">
        <v>11900</v>
      </c>
      <c r="AA170" s="276">
        <v>1574290</v>
      </c>
      <c r="AB170" s="276"/>
      <c r="AC170" s="276"/>
      <c r="AD170" s="276">
        <v>7280</v>
      </c>
      <c r="AE170" s="276">
        <v>709789.23</v>
      </c>
      <c r="AF170" s="276">
        <v>123689.5</v>
      </c>
      <c r="AG170" s="276"/>
      <c r="AH170" s="276"/>
      <c r="AI170" s="276">
        <v>3380</v>
      </c>
      <c r="AJ170" s="83">
        <f t="shared" si="13"/>
        <v>1575761.03</v>
      </c>
      <c r="AK170" s="21">
        <f t="shared" si="14"/>
        <v>61467.1</v>
      </c>
      <c r="AL170" s="84">
        <f t="shared" si="15"/>
        <v>1514293.93</v>
      </c>
      <c r="AM170" s="24">
        <f t="shared" si="16"/>
        <v>3021948.69</v>
      </c>
      <c r="AN170" s="25">
        <f t="shared" si="17"/>
        <v>2418428.73</v>
      </c>
      <c r="AO170" s="16">
        <f t="shared" si="18"/>
        <v>603519.96</v>
      </c>
    </row>
    <row r="171" spans="1:42" ht="15" thickBot="1" x14ac:dyDescent="0.25">
      <c r="A171" s="62" t="s">
        <v>334</v>
      </c>
      <c r="B171" s="62" t="s">
        <v>51</v>
      </c>
      <c r="C171" s="86">
        <v>5818</v>
      </c>
      <c r="D171" s="87" t="s">
        <v>978</v>
      </c>
      <c r="E171" s="277" t="s">
        <v>1748</v>
      </c>
      <c r="F171" s="274">
        <v>2182609.7999999998</v>
      </c>
      <c r="G171" s="274">
        <v>766567.14</v>
      </c>
      <c r="H171" s="274">
        <v>87579.27</v>
      </c>
      <c r="I171" s="274"/>
      <c r="J171" s="277">
        <v>642784</v>
      </c>
      <c r="K171" s="277">
        <v>891003.21</v>
      </c>
      <c r="L171" s="275">
        <v>2000</v>
      </c>
      <c r="M171" s="275">
        <v>307785.21000000002</v>
      </c>
      <c r="N171" s="275"/>
      <c r="O171" s="275">
        <v>705.14</v>
      </c>
      <c r="P171" s="277"/>
      <c r="Q171" s="277"/>
      <c r="R171" s="277">
        <v>1707129.44</v>
      </c>
      <c r="S171" s="277">
        <v>1757956.06</v>
      </c>
      <c r="T171" s="54">
        <v>1932707.85</v>
      </c>
      <c r="U171" s="54">
        <v>204270</v>
      </c>
      <c r="V171" s="54">
        <v>3371.59</v>
      </c>
      <c r="W171" s="54"/>
      <c r="X171" s="54">
        <v>1329340</v>
      </c>
      <c r="Y171" s="54"/>
      <c r="Z171" s="54">
        <v>158115.53</v>
      </c>
      <c r="AA171" s="276">
        <v>1623450</v>
      </c>
      <c r="AB171" s="276"/>
      <c r="AC171" s="276"/>
      <c r="AD171" s="276">
        <v>13280</v>
      </c>
      <c r="AE171" s="276">
        <v>683415.61</v>
      </c>
      <c r="AF171" s="276">
        <v>278765.78999999998</v>
      </c>
      <c r="AG171" s="276"/>
      <c r="AH171" s="276"/>
      <c r="AI171" s="276">
        <v>21600</v>
      </c>
      <c r="AJ171" s="83">
        <f t="shared" si="13"/>
        <v>3036756.21</v>
      </c>
      <c r="AK171" s="21">
        <f t="shared" si="14"/>
        <v>310490.35000000003</v>
      </c>
      <c r="AL171" s="84">
        <f t="shared" si="15"/>
        <v>2726265.86</v>
      </c>
      <c r="AM171" s="24">
        <f t="shared" si="16"/>
        <v>3627804.9699999997</v>
      </c>
      <c r="AN171" s="25">
        <f t="shared" si="17"/>
        <v>2620511.4</v>
      </c>
      <c r="AO171" s="16">
        <f t="shared" si="18"/>
        <v>1007293.5699999998</v>
      </c>
    </row>
    <row r="172" spans="1:42" ht="15" thickBot="1" x14ac:dyDescent="0.25">
      <c r="A172" s="62" t="s">
        <v>334</v>
      </c>
      <c r="B172" s="62" t="s">
        <v>51</v>
      </c>
      <c r="C172" s="86">
        <v>3371</v>
      </c>
      <c r="D172" s="87" t="s">
        <v>979</v>
      </c>
      <c r="E172" s="277" t="s">
        <v>1749</v>
      </c>
      <c r="F172" s="274">
        <v>614583.12</v>
      </c>
      <c r="G172" s="274">
        <v>182834.75</v>
      </c>
      <c r="H172" s="274">
        <v>34137.089999999997</v>
      </c>
      <c r="I172" s="274"/>
      <c r="J172" s="277">
        <v>1026839.34</v>
      </c>
      <c r="K172" s="277">
        <v>192753.91</v>
      </c>
      <c r="L172" s="275">
        <v>3000</v>
      </c>
      <c r="M172" s="275">
        <v>53683.83</v>
      </c>
      <c r="N172" s="275"/>
      <c r="O172" s="275">
        <v>0</v>
      </c>
      <c r="P172" s="277"/>
      <c r="Q172" s="277"/>
      <c r="R172" s="277">
        <v>-312552.3</v>
      </c>
      <c r="S172" s="277">
        <v>2321876.0699999998</v>
      </c>
      <c r="T172" s="54">
        <v>1097430.3</v>
      </c>
      <c r="U172" s="54">
        <v>45000</v>
      </c>
      <c r="V172" s="54">
        <v>833.89</v>
      </c>
      <c r="W172" s="54"/>
      <c r="X172" s="54">
        <v>642936</v>
      </c>
      <c r="Y172" s="54"/>
      <c r="Z172" s="54">
        <v>5400</v>
      </c>
      <c r="AA172" s="276">
        <v>816576</v>
      </c>
      <c r="AB172" s="276"/>
      <c r="AC172" s="276"/>
      <c r="AD172" s="276">
        <v>3600</v>
      </c>
      <c r="AE172" s="276">
        <v>721802.71</v>
      </c>
      <c r="AF172" s="276">
        <v>183114.87</v>
      </c>
      <c r="AG172" s="276"/>
      <c r="AH172" s="276"/>
      <c r="AI172" s="276"/>
      <c r="AJ172" s="83">
        <f t="shared" si="13"/>
        <v>831554.96</v>
      </c>
      <c r="AK172" s="21">
        <f t="shared" si="14"/>
        <v>56683.83</v>
      </c>
      <c r="AL172" s="84">
        <f t="shared" si="15"/>
        <v>774871.13</v>
      </c>
      <c r="AM172" s="24">
        <f t="shared" si="16"/>
        <v>1791600.19</v>
      </c>
      <c r="AN172" s="25">
        <f t="shared" si="17"/>
        <v>1725093.58</v>
      </c>
      <c r="AO172" s="16">
        <f t="shared" si="18"/>
        <v>66506.60999999987</v>
      </c>
    </row>
    <row r="173" spans="1:42" ht="15" thickBot="1" x14ac:dyDescent="0.25">
      <c r="A173" s="62" t="s">
        <v>334</v>
      </c>
      <c r="B173" s="62" t="s">
        <v>51</v>
      </c>
      <c r="C173" s="86">
        <v>4485</v>
      </c>
      <c r="D173" s="87" t="s">
        <v>980</v>
      </c>
      <c r="E173" s="277" t="s">
        <v>1750</v>
      </c>
      <c r="F173" s="274">
        <v>834444.95</v>
      </c>
      <c r="G173" s="274">
        <v>489368.3</v>
      </c>
      <c r="H173" s="274">
        <v>44221.93</v>
      </c>
      <c r="I173" s="274"/>
      <c r="J173" s="277">
        <v>514809.29</v>
      </c>
      <c r="K173" s="277">
        <v>209902.37</v>
      </c>
      <c r="L173" s="275">
        <v>4000</v>
      </c>
      <c r="M173" s="275">
        <v>73720.3</v>
      </c>
      <c r="N173" s="275"/>
      <c r="O173" s="275"/>
      <c r="P173" s="277"/>
      <c r="Q173" s="277"/>
      <c r="R173" s="277">
        <v>-971843.44</v>
      </c>
      <c r="S173" s="277">
        <v>2694098.62</v>
      </c>
      <c r="T173" s="54">
        <v>1570785.8</v>
      </c>
      <c r="U173" s="54">
        <v>35000</v>
      </c>
      <c r="V173" s="54">
        <v>1265.72</v>
      </c>
      <c r="W173" s="54"/>
      <c r="X173" s="54">
        <v>663628</v>
      </c>
      <c r="Y173" s="54"/>
      <c r="Z173" s="54">
        <v>12600</v>
      </c>
      <c r="AA173" s="276">
        <v>959375.5</v>
      </c>
      <c r="AB173" s="276"/>
      <c r="AC173" s="276"/>
      <c r="AD173" s="276">
        <v>13786</v>
      </c>
      <c r="AE173" s="276">
        <v>732434.29</v>
      </c>
      <c r="AF173" s="276">
        <v>152402.87</v>
      </c>
      <c r="AG173" s="276"/>
      <c r="AH173" s="276"/>
      <c r="AI173" s="276"/>
      <c r="AJ173" s="83">
        <f t="shared" si="13"/>
        <v>1368035.18</v>
      </c>
      <c r="AK173" s="21">
        <f t="shared" si="14"/>
        <v>77720.3</v>
      </c>
      <c r="AL173" s="84">
        <f t="shared" si="15"/>
        <v>1290314.8799999999</v>
      </c>
      <c r="AM173" s="24">
        <f t="shared" si="16"/>
        <v>2283279.52</v>
      </c>
      <c r="AN173" s="25">
        <f t="shared" si="17"/>
        <v>1857998.6600000001</v>
      </c>
      <c r="AO173" s="16">
        <f t="shared" si="18"/>
        <v>425280.85999999987</v>
      </c>
    </row>
    <row r="174" spans="1:42" ht="15" thickBot="1" x14ac:dyDescent="0.25">
      <c r="A174" s="62" t="s">
        <v>334</v>
      </c>
      <c r="B174" s="62" t="s">
        <v>51</v>
      </c>
      <c r="C174" s="86">
        <v>2325</v>
      </c>
      <c r="D174" s="87" t="s">
        <v>981</v>
      </c>
      <c r="E174" s="277" t="s">
        <v>1790</v>
      </c>
      <c r="F174" s="274">
        <v>540387.5</v>
      </c>
      <c r="G174" s="274">
        <v>130275.75</v>
      </c>
      <c r="H174" s="274">
        <v>33072.400000000001</v>
      </c>
      <c r="I174" s="274"/>
      <c r="J174" s="277">
        <v>714287.18</v>
      </c>
      <c r="K174" s="277">
        <v>218208.71</v>
      </c>
      <c r="L174" s="275">
        <v>3500</v>
      </c>
      <c r="M174" s="275">
        <v>30870</v>
      </c>
      <c r="N174" s="275"/>
      <c r="O174" s="275"/>
      <c r="P174" s="277"/>
      <c r="Q174" s="277"/>
      <c r="R174" s="277">
        <v>-1198070.27</v>
      </c>
      <c r="S174" s="277">
        <v>2583494.75</v>
      </c>
      <c r="T174" s="54">
        <v>1032400.79</v>
      </c>
      <c r="U174" s="54">
        <v>110000</v>
      </c>
      <c r="V174" s="54">
        <v>489.64</v>
      </c>
      <c r="W174" s="54"/>
      <c r="X174" s="54">
        <v>260232</v>
      </c>
      <c r="Y174" s="54"/>
      <c r="Z174" s="54">
        <v>10800</v>
      </c>
      <c r="AA174" s="276">
        <v>562872</v>
      </c>
      <c r="AB174" s="276"/>
      <c r="AC174" s="276"/>
      <c r="AD174" s="276">
        <v>10840</v>
      </c>
      <c r="AE174" s="276">
        <v>426325.57</v>
      </c>
      <c r="AF174" s="276">
        <v>124225.8</v>
      </c>
      <c r="AG174" s="276"/>
      <c r="AH174" s="276"/>
      <c r="AI174" s="276"/>
      <c r="AJ174" s="83">
        <f t="shared" si="13"/>
        <v>703735.65</v>
      </c>
      <c r="AK174" s="21">
        <f t="shared" si="14"/>
        <v>34370</v>
      </c>
      <c r="AL174" s="84">
        <f t="shared" si="15"/>
        <v>669365.65</v>
      </c>
      <c r="AM174" s="24">
        <f t="shared" si="16"/>
        <v>1413922.43</v>
      </c>
      <c r="AN174" s="25">
        <f t="shared" si="17"/>
        <v>1124263.3700000001</v>
      </c>
      <c r="AO174" s="16">
        <f t="shared" si="18"/>
        <v>289659.05999999982</v>
      </c>
    </row>
    <row r="175" spans="1:42" ht="15" thickBot="1" x14ac:dyDescent="0.25">
      <c r="A175" s="62" t="s">
        <v>334</v>
      </c>
      <c r="B175" s="62" t="s">
        <v>51</v>
      </c>
      <c r="C175" s="86">
        <v>1480</v>
      </c>
      <c r="D175" s="87" t="s">
        <v>982</v>
      </c>
      <c r="E175" s="277" t="s">
        <v>1801</v>
      </c>
      <c r="F175" s="274">
        <v>305939.61</v>
      </c>
      <c r="G175" s="274">
        <v>37271.15</v>
      </c>
      <c r="H175" s="274">
        <v>51316.6</v>
      </c>
      <c r="I175" s="274"/>
      <c r="J175" s="277">
        <v>1324446.58</v>
      </c>
      <c r="K175" s="277">
        <v>87045.01</v>
      </c>
      <c r="L175" s="275">
        <v>2000</v>
      </c>
      <c r="M175" s="275">
        <v>31289.74</v>
      </c>
      <c r="N175" s="275"/>
      <c r="O175" s="275">
        <v>0</v>
      </c>
      <c r="P175" s="277"/>
      <c r="Q175" s="277"/>
      <c r="R175" s="277">
        <v>-1099429.02</v>
      </c>
      <c r="S175" s="277">
        <v>2913433.4</v>
      </c>
      <c r="T175" s="54">
        <v>721592.27</v>
      </c>
      <c r="U175" s="54"/>
      <c r="V175" s="54">
        <v>382.76</v>
      </c>
      <c r="W175" s="54"/>
      <c r="X175" s="54">
        <v>433692</v>
      </c>
      <c r="Y175" s="54"/>
      <c r="Z175" s="54">
        <v>18670.810000000001</v>
      </c>
      <c r="AA175" s="276">
        <v>566972</v>
      </c>
      <c r="AB175" s="276"/>
      <c r="AC175" s="276"/>
      <c r="AD175" s="276">
        <v>4220</v>
      </c>
      <c r="AE175" s="276">
        <v>381603.53</v>
      </c>
      <c r="AF175" s="276">
        <v>194270.48</v>
      </c>
      <c r="AG175" s="276"/>
      <c r="AH175" s="276"/>
      <c r="AI175" s="276">
        <v>9000</v>
      </c>
      <c r="AJ175" s="83">
        <f t="shared" si="13"/>
        <v>394527.36</v>
      </c>
      <c r="AK175" s="21">
        <f t="shared" si="14"/>
        <v>33289.740000000005</v>
      </c>
      <c r="AL175" s="84">
        <f t="shared" si="15"/>
        <v>361237.62</v>
      </c>
      <c r="AM175" s="24">
        <f t="shared" si="16"/>
        <v>1174337.8400000001</v>
      </c>
      <c r="AN175" s="25">
        <f t="shared" si="17"/>
        <v>1156066.01</v>
      </c>
      <c r="AO175" s="16">
        <f t="shared" si="18"/>
        <v>18271.830000000075</v>
      </c>
    </row>
    <row r="176" spans="1:42" ht="15.75" thickBot="1" x14ac:dyDescent="0.3">
      <c r="A176" s="62" t="s">
        <v>335</v>
      </c>
      <c r="B176" s="62" t="s">
        <v>52</v>
      </c>
      <c r="C176" s="86">
        <v>8344</v>
      </c>
      <c r="D176" s="87" t="s">
        <v>983</v>
      </c>
      <c r="E176" s="277" t="s">
        <v>17</v>
      </c>
      <c r="F176" s="274">
        <v>1113149.72</v>
      </c>
      <c r="G176" s="274">
        <v>34185.49</v>
      </c>
      <c r="H176" s="274">
        <v>165797.4</v>
      </c>
      <c r="I176" s="274"/>
      <c r="J176" s="277">
        <v>1238473.3899999999</v>
      </c>
      <c r="K176" s="277">
        <v>535818.65</v>
      </c>
      <c r="L176" s="275">
        <v>2540</v>
      </c>
      <c r="M176" s="275">
        <v>125944.02</v>
      </c>
      <c r="N176" s="275"/>
      <c r="O176" s="275">
        <v>152.69999999999999</v>
      </c>
      <c r="P176" s="277"/>
      <c r="Q176" s="277"/>
      <c r="R176" s="277">
        <v>1298180.72</v>
      </c>
      <c r="S176" s="277">
        <v>2535471.5499999998</v>
      </c>
      <c r="T176" s="54">
        <v>2141522.69</v>
      </c>
      <c r="U176" s="54"/>
      <c r="V176" s="54">
        <v>2488.2399999999998</v>
      </c>
      <c r="W176" s="54"/>
      <c r="X176" s="54">
        <v>1268608</v>
      </c>
      <c r="Y176" s="54"/>
      <c r="Z176" s="54">
        <v>82000</v>
      </c>
      <c r="AA176" s="276">
        <v>2218828</v>
      </c>
      <c r="AB176" s="276"/>
      <c r="AC176" s="276">
        <v>13650</v>
      </c>
      <c r="AD176" s="276"/>
      <c r="AE176" s="276">
        <v>1011636.71</v>
      </c>
      <c r="AF176" s="276">
        <v>258850.83</v>
      </c>
      <c r="AG176" s="276"/>
      <c r="AH176" s="276"/>
      <c r="AI176" s="276"/>
      <c r="AJ176" s="83">
        <f t="shared" si="13"/>
        <v>1313132.6099999999</v>
      </c>
      <c r="AK176" s="21">
        <f t="shared" si="14"/>
        <v>128636.72</v>
      </c>
      <c r="AL176" s="84">
        <f t="shared" si="15"/>
        <v>1184495.8899999999</v>
      </c>
      <c r="AM176" s="24">
        <f t="shared" si="16"/>
        <v>3494618.93</v>
      </c>
      <c r="AN176" s="25">
        <f t="shared" si="17"/>
        <v>3502965.54</v>
      </c>
      <c r="AO176" s="16">
        <f t="shared" si="18"/>
        <v>-8346.6099999998696</v>
      </c>
      <c r="AP176" s="73" t="s">
        <v>17</v>
      </c>
    </row>
    <row r="177" spans="1:42" ht="15.75" thickBot="1" x14ac:dyDescent="0.3">
      <c r="A177" s="62" t="s">
        <v>335</v>
      </c>
      <c r="B177" s="62" t="s">
        <v>52</v>
      </c>
      <c r="C177" s="86">
        <v>3901</v>
      </c>
      <c r="D177" s="87" t="s">
        <v>984</v>
      </c>
      <c r="E177" s="277" t="s">
        <v>18</v>
      </c>
      <c r="F177" s="274">
        <v>284445.75</v>
      </c>
      <c r="G177" s="274">
        <v>53600</v>
      </c>
      <c r="H177" s="274">
        <v>370454.69</v>
      </c>
      <c r="I177" s="274"/>
      <c r="J177" s="277">
        <v>405880.63</v>
      </c>
      <c r="K177" s="277">
        <v>520742.56</v>
      </c>
      <c r="L177" s="275">
        <v>3000</v>
      </c>
      <c r="M177" s="275">
        <v>90282.46</v>
      </c>
      <c r="N177" s="275"/>
      <c r="O177" s="275">
        <v>0</v>
      </c>
      <c r="P177" s="277"/>
      <c r="Q177" s="277"/>
      <c r="R177" s="277">
        <v>-1914124.73</v>
      </c>
      <c r="S177" s="277">
        <v>3491897.05</v>
      </c>
      <c r="T177" s="54">
        <v>1337899.97</v>
      </c>
      <c r="U177" s="54"/>
      <c r="V177" s="54">
        <v>762.3</v>
      </c>
      <c r="W177" s="54"/>
      <c r="X177" s="54">
        <v>922184.5</v>
      </c>
      <c r="Y177" s="54"/>
      <c r="Z177" s="54">
        <v>58800</v>
      </c>
      <c r="AA177" s="276">
        <v>1488194.5</v>
      </c>
      <c r="AB177" s="276"/>
      <c r="AC177" s="276">
        <v>8210</v>
      </c>
      <c r="AD177" s="276"/>
      <c r="AE177" s="276">
        <v>576169.57999999996</v>
      </c>
      <c r="AF177" s="276">
        <v>126122.08</v>
      </c>
      <c r="AG177" s="276"/>
      <c r="AH177" s="276"/>
      <c r="AI177" s="276"/>
      <c r="AJ177" s="83">
        <f t="shared" si="13"/>
        <v>708500.44</v>
      </c>
      <c r="AK177" s="21">
        <f t="shared" si="14"/>
        <v>93282.46</v>
      </c>
      <c r="AL177" s="84">
        <f t="shared" si="15"/>
        <v>615217.98</v>
      </c>
      <c r="AM177" s="24">
        <f t="shared" si="16"/>
        <v>2319646.77</v>
      </c>
      <c r="AN177" s="25">
        <f t="shared" si="17"/>
        <v>2198696.16</v>
      </c>
      <c r="AO177" s="16">
        <f t="shared" si="18"/>
        <v>120950.60999999987</v>
      </c>
      <c r="AP177" s="73" t="s">
        <v>18</v>
      </c>
    </row>
    <row r="178" spans="1:42" s="128" customFormat="1" ht="15.75" thickBot="1" x14ac:dyDescent="0.3">
      <c r="A178" s="62" t="s">
        <v>335</v>
      </c>
      <c r="B178" s="62" t="s">
        <v>52</v>
      </c>
      <c r="C178" s="86">
        <v>4653</v>
      </c>
      <c r="D178" s="87" t="s">
        <v>985</v>
      </c>
      <c r="E178" s="277" t="s">
        <v>1751</v>
      </c>
      <c r="F178" s="274">
        <v>664071</v>
      </c>
      <c r="G178" s="274">
        <v>51560.78</v>
      </c>
      <c r="H178" s="274">
        <v>166297.35</v>
      </c>
      <c r="I178" s="274"/>
      <c r="J178" s="277">
        <v>10006733.109999999</v>
      </c>
      <c r="K178" s="277">
        <v>2913218.53</v>
      </c>
      <c r="L178" s="275">
        <v>0</v>
      </c>
      <c r="M178" s="275">
        <v>90129.56</v>
      </c>
      <c r="N178" s="275"/>
      <c r="O178" s="275">
        <v>175.87</v>
      </c>
      <c r="P178" s="277"/>
      <c r="Q178" s="277"/>
      <c r="R178" s="277">
        <v>475423.34</v>
      </c>
      <c r="S178" s="277">
        <v>2917750.69</v>
      </c>
      <c r="T178" s="54">
        <v>1133974.57</v>
      </c>
      <c r="U178" s="54">
        <v>1344867.9</v>
      </c>
      <c r="V178" s="54">
        <v>1695.21</v>
      </c>
      <c r="W178" s="54"/>
      <c r="X178" s="54">
        <v>2003491</v>
      </c>
      <c r="Y178" s="54"/>
      <c r="Z178" s="54">
        <v>18762</v>
      </c>
      <c r="AA178" s="276">
        <v>2932004</v>
      </c>
      <c r="AB178" s="276"/>
      <c r="AC178" s="276">
        <v>500</v>
      </c>
      <c r="AD178" s="276">
        <v>760</v>
      </c>
      <c r="AE178" s="276">
        <v>1138809.18</v>
      </c>
      <c r="AF178" s="276">
        <v>1352359.85</v>
      </c>
      <c r="AG178" s="276"/>
      <c r="AH178" s="276">
        <v>114241.06</v>
      </c>
      <c r="AI178" s="276"/>
      <c r="AJ178" s="83">
        <f t="shared" si="13"/>
        <v>881929.13</v>
      </c>
      <c r="AK178" s="21">
        <f t="shared" si="14"/>
        <v>90305.43</v>
      </c>
      <c r="AL178" s="84">
        <f t="shared" si="15"/>
        <v>791623.7</v>
      </c>
      <c r="AM178" s="24">
        <f t="shared" si="16"/>
        <v>4502790.68</v>
      </c>
      <c r="AN178" s="25">
        <f t="shared" si="17"/>
        <v>5538674.0899999989</v>
      </c>
      <c r="AO178" s="129">
        <f t="shared" si="18"/>
        <v>-1035883.4099999992</v>
      </c>
      <c r="AP178" s="130"/>
    </row>
    <row r="179" spans="1:42" ht="15.75" thickBot="1" x14ac:dyDescent="0.3">
      <c r="A179" s="62" t="s">
        <v>335</v>
      </c>
      <c r="B179" s="62" t="s">
        <v>52</v>
      </c>
      <c r="C179" s="86">
        <v>4479</v>
      </c>
      <c r="D179" s="87" t="s">
        <v>986</v>
      </c>
      <c r="E179" s="277" t="s">
        <v>19</v>
      </c>
      <c r="F179" s="274">
        <v>86028.62</v>
      </c>
      <c r="G179" s="274">
        <v>30200</v>
      </c>
      <c r="H179" s="274">
        <v>63799.7</v>
      </c>
      <c r="I179" s="274"/>
      <c r="J179" s="277">
        <v>316103.12</v>
      </c>
      <c r="K179" s="277">
        <v>417392.84</v>
      </c>
      <c r="L179" s="275">
        <v>2820</v>
      </c>
      <c r="M179" s="275">
        <v>178630.14</v>
      </c>
      <c r="N179" s="275"/>
      <c r="O179" s="275">
        <v>70000</v>
      </c>
      <c r="P179" s="277">
        <v>215000</v>
      </c>
      <c r="Q179" s="277"/>
      <c r="R179" s="277">
        <v>-2591816.94</v>
      </c>
      <c r="S179" s="277">
        <v>3101018.9</v>
      </c>
      <c r="T179" s="54">
        <v>1290453.55</v>
      </c>
      <c r="U179" s="54">
        <v>130000</v>
      </c>
      <c r="V179" s="54">
        <v>572.22</v>
      </c>
      <c r="W179" s="54"/>
      <c r="X179" s="54">
        <v>462283.5</v>
      </c>
      <c r="Y179" s="54"/>
      <c r="Z179" s="54">
        <v>58800</v>
      </c>
      <c r="AA179" s="276">
        <v>1081513.5</v>
      </c>
      <c r="AB179" s="276"/>
      <c r="AC179" s="276">
        <v>4885</v>
      </c>
      <c r="AD179" s="276"/>
      <c r="AE179" s="276">
        <v>636091.29</v>
      </c>
      <c r="AF179" s="276">
        <v>169776.17</v>
      </c>
      <c r="AG179" s="276"/>
      <c r="AH179" s="276"/>
      <c r="AI179" s="276"/>
      <c r="AJ179" s="83">
        <f t="shared" si="13"/>
        <v>180028.32</v>
      </c>
      <c r="AK179" s="21">
        <f t="shared" si="14"/>
        <v>251450.14</v>
      </c>
      <c r="AL179" s="84">
        <f t="shared" si="15"/>
        <v>-71421.820000000007</v>
      </c>
      <c r="AM179" s="24">
        <f t="shared" si="16"/>
        <v>1942109.27</v>
      </c>
      <c r="AN179" s="25">
        <f t="shared" si="17"/>
        <v>1892265.96</v>
      </c>
      <c r="AO179" s="16">
        <f t="shared" si="18"/>
        <v>49843.310000000056</v>
      </c>
      <c r="AP179" s="85" t="s">
        <v>19</v>
      </c>
    </row>
    <row r="180" spans="1:42" ht="15.75" thickBot="1" x14ac:dyDescent="0.3">
      <c r="A180" s="62" t="s">
        <v>335</v>
      </c>
      <c r="B180" s="62" t="s">
        <v>52</v>
      </c>
      <c r="C180" s="86">
        <v>5054</v>
      </c>
      <c r="D180" s="87" t="s">
        <v>987</v>
      </c>
      <c r="E180" s="277" t="s">
        <v>20</v>
      </c>
      <c r="F180" s="274">
        <v>457583.35</v>
      </c>
      <c r="G180" s="274">
        <v>29011.81</v>
      </c>
      <c r="H180" s="274">
        <v>187231.78</v>
      </c>
      <c r="I180" s="274"/>
      <c r="J180" s="277">
        <v>151565</v>
      </c>
      <c r="K180" s="277">
        <v>673111.25</v>
      </c>
      <c r="L180" s="275">
        <v>0</v>
      </c>
      <c r="M180" s="275">
        <v>100064.07</v>
      </c>
      <c r="N180" s="275">
        <v>70000</v>
      </c>
      <c r="O180" s="275">
        <v>0</v>
      </c>
      <c r="P180" s="277"/>
      <c r="Q180" s="277"/>
      <c r="R180" s="277">
        <v>1794862.62</v>
      </c>
      <c r="S180" s="277">
        <v>254405.43</v>
      </c>
      <c r="T180" s="54">
        <v>1122241.26</v>
      </c>
      <c r="U180" s="54"/>
      <c r="V180" s="54">
        <v>1639.17</v>
      </c>
      <c r="W180" s="54"/>
      <c r="X180" s="54">
        <v>1270481.2</v>
      </c>
      <c r="Y180" s="54"/>
      <c r="Z180" s="54">
        <v>62000</v>
      </c>
      <c r="AA180" s="276">
        <v>1668721.2</v>
      </c>
      <c r="AB180" s="276"/>
      <c r="AC180" s="276">
        <v>1100</v>
      </c>
      <c r="AD180" s="276"/>
      <c r="AE180" s="276">
        <v>394948.62</v>
      </c>
      <c r="AF180" s="276">
        <v>252618.22</v>
      </c>
      <c r="AG180" s="276"/>
      <c r="AH180" s="276"/>
      <c r="AI180" s="276"/>
      <c r="AJ180" s="83">
        <f t="shared" si="13"/>
        <v>673826.94</v>
      </c>
      <c r="AK180" s="21">
        <f t="shared" si="14"/>
        <v>170064.07</v>
      </c>
      <c r="AL180" s="84">
        <f t="shared" si="15"/>
        <v>503762.86999999994</v>
      </c>
      <c r="AM180" s="24">
        <f t="shared" si="16"/>
        <v>2456361.63</v>
      </c>
      <c r="AN180" s="25">
        <f t="shared" si="17"/>
        <v>2317388.04</v>
      </c>
      <c r="AO180" s="16">
        <f t="shared" si="18"/>
        <v>138973.58999999985</v>
      </c>
      <c r="AP180" s="73" t="s">
        <v>20</v>
      </c>
    </row>
    <row r="181" spans="1:42" ht="15.75" thickBot="1" x14ac:dyDescent="0.3">
      <c r="A181" s="62" t="s">
        <v>335</v>
      </c>
      <c r="B181" s="62" t="s">
        <v>52</v>
      </c>
      <c r="C181" s="86">
        <v>5698</v>
      </c>
      <c r="D181" s="87" t="s">
        <v>988</v>
      </c>
      <c r="E181" s="277" t="s">
        <v>21</v>
      </c>
      <c r="F181" s="274">
        <v>325180.81</v>
      </c>
      <c r="G181" s="274">
        <v>31066</v>
      </c>
      <c r="H181" s="274">
        <v>110417.35</v>
      </c>
      <c r="I181" s="274"/>
      <c r="J181" s="277">
        <v>1480137.89</v>
      </c>
      <c r="K181" s="277">
        <v>338207.18</v>
      </c>
      <c r="L181" s="275">
        <v>155500</v>
      </c>
      <c r="M181" s="275">
        <v>130148</v>
      </c>
      <c r="N181" s="275">
        <v>24000</v>
      </c>
      <c r="O181" s="275">
        <v>0</v>
      </c>
      <c r="P181" s="277"/>
      <c r="Q181" s="277"/>
      <c r="R181" s="277">
        <v>-1721810.65</v>
      </c>
      <c r="S181" s="277">
        <v>4470863.96</v>
      </c>
      <c r="T181" s="54">
        <v>1470768.14</v>
      </c>
      <c r="U181" s="54"/>
      <c r="V181" s="54">
        <v>1066.98</v>
      </c>
      <c r="W181" s="54"/>
      <c r="X181" s="54">
        <v>1451421.2</v>
      </c>
      <c r="Y181" s="54"/>
      <c r="Z181" s="54">
        <v>62000</v>
      </c>
      <c r="AA181" s="276">
        <v>2076701.2</v>
      </c>
      <c r="AB181" s="276"/>
      <c r="AC181" s="276">
        <v>10040</v>
      </c>
      <c r="AD181" s="276"/>
      <c r="AE181" s="276">
        <v>716638.95</v>
      </c>
      <c r="AF181" s="276">
        <v>273129.69</v>
      </c>
      <c r="AG181" s="276"/>
      <c r="AH181" s="276"/>
      <c r="AI181" s="276"/>
      <c r="AJ181" s="83">
        <f t="shared" si="13"/>
        <v>466664.16000000003</v>
      </c>
      <c r="AK181" s="21">
        <f t="shared" si="14"/>
        <v>309648</v>
      </c>
      <c r="AL181" s="84">
        <f t="shared" si="15"/>
        <v>157016.16000000003</v>
      </c>
      <c r="AM181" s="24">
        <f t="shared" si="16"/>
        <v>2985256.32</v>
      </c>
      <c r="AN181" s="25">
        <f t="shared" si="17"/>
        <v>3076509.84</v>
      </c>
      <c r="AO181" s="16">
        <f t="shared" si="18"/>
        <v>-91253.520000000019</v>
      </c>
      <c r="AP181" s="73" t="s">
        <v>21</v>
      </c>
    </row>
    <row r="182" spans="1:42" ht="15.75" thickBot="1" x14ac:dyDescent="0.3">
      <c r="A182" s="62" t="s">
        <v>335</v>
      </c>
      <c r="B182" s="62" t="s">
        <v>52</v>
      </c>
      <c r="C182" s="86">
        <v>5218</v>
      </c>
      <c r="D182" s="87" t="s">
        <v>989</v>
      </c>
      <c r="E182" s="277" t="s">
        <v>22</v>
      </c>
      <c r="F182" s="274">
        <v>474082.4</v>
      </c>
      <c r="G182" s="274">
        <v>28943</v>
      </c>
      <c r="H182" s="274">
        <v>152023.21</v>
      </c>
      <c r="I182" s="274"/>
      <c r="J182" s="277">
        <v>429746.85</v>
      </c>
      <c r="K182" s="277">
        <v>583141.57999999996</v>
      </c>
      <c r="L182" s="275">
        <v>13800</v>
      </c>
      <c r="M182" s="275">
        <v>115696.7</v>
      </c>
      <c r="N182" s="275">
        <v>68000</v>
      </c>
      <c r="O182" s="275">
        <v>5253.13</v>
      </c>
      <c r="P182" s="277"/>
      <c r="Q182" s="277"/>
      <c r="R182" s="277">
        <v>379742.85</v>
      </c>
      <c r="S182" s="277">
        <v>1315785.06</v>
      </c>
      <c r="T182" s="54">
        <v>952238.9</v>
      </c>
      <c r="U182" s="54">
        <v>17000</v>
      </c>
      <c r="V182" s="54">
        <v>1309</v>
      </c>
      <c r="W182" s="54"/>
      <c r="X182" s="54">
        <v>1711371.2</v>
      </c>
      <c r="Y182" s="54"/>
      <c r="Z182" s="54">
        <v>45950</v>
      </c>
      <c r="AA182" s="276">
        <v>2150069.2000000002</v>
      </c>
      <c r="AB182" s="276"/>
      <c r="AC182" s="276">
        <v>15880</v>
      </c>
      <c r="AD182" s="276"/>
      <c r="AE182" s="276">
        <v>666469.22</v>
      </c>
      <c r="AF182" s="276">
        <v>20455.63</v>
      </c>
      <c r="AG182" s="276"/>
      <c r="AH182" s="276"/>
      <c r="AI182" s="276"/>
      <c r="AJ182" s="83">
        <f t="shared" si="13"/>
        <v>655048.61</v>
      </c>
      <c r="AK182" s="21">
        <f t="shared" si="14"/>
        <v>202749.83000000002</v>
      </c>
      <c r="AL182" s="84">
        <f t="shared" si="15"/>
        <v>452298.77999999997</v>
      </c>
      <c r="AM182" s="24">
        <f t="shared" si="16"/>
        <v>2727869.1</v>
      </c>
      <c r="AN182" s="25">
        <f t="shared" si="17"/>
        <v>2852874.05</v>
      </c>
      <c r="AO182" s="16">
        <f t="shared" si="18"/>
        <v>-125004.94999999972</v>
      </c>
      <c r="AP182" s="73" t="s">
        <v>22</v>
      </c>
    </row>
    <row r="183" spans="1:42" ht="15.75" thickBot="1" x14ac:dyDescent="0.3">
      <c r="A183" s="62" t="s">
        <v>335</v>
      </c>
      <c r="B183" s="62" t="s">
        <v>52</v>
      </c>
      <c r="C183" s="86">
        <v>6468</v>
      </c>
      <c r="D183" s="87" t="s">
        <v>990</v>
      </c>
      <c r="E183" s="277" t="s">
        <v>23</v>
      </c>
      <c r="F183" s="274">
        <v>585990.04</v>
      </c>
      <c r="G183" s="274">
        <v>10742</v>
      </c>
      <c r="H183" s="274">
        <v>274409.88</v>
      </c>
      <c r="I183" s="274"/>
      <c r="J183" s="277">
        <v>997642.5</v>
      </c>
      <c r="K183" s="277">
        <v>468499.09</v>
      </c>
      <c r="L183" s="275">
        <v>2000</v>
      </c>
      <c r="M183" s="275">
        <v>96798.97</v>
      </c>
      <c r="N183" s="275">
        <v>12500</v>
      </c>
      <c r="O183" s="275">
        <v>98034.55</v>
      </c>
      <c r="P183" s="277"/>
      <c r="Q183" s="277"/>
      <c r="R183" s="277">
        <v>1125553.99</v>
      </c>
      <c r="S183" s="277">
        <v>1137972.49</v>
      </c>
      <c r="T183" s="54">
        <v>1454465.6</v>
      </c>
      <c r="U183" s="54">
        <v>115790</v>
      </c>
      <c r="V183" s="54">
        <v>944.5</v>
      </c>
      <c r="W183" s="54"/>
      <c r="X183" s="54">
        <v>1115096.8</v>
      </c>
      <c r="Y183" s="54"/>
      <c r="Z183" s="54">
        <v>66000</v>
      </c>
      <c r="AA183" s="276">
        <v>1747416.8</v>
      </c>
      <c r="AB183" s="276"/>
      <c r="AC183" s="276">
        <v>13862</v>
      </c>
      <c r="AD183" s="276"/>
      <c r="AE183" s="276">
        <v>809341.78</v>
      </c>
      <c r="AF183" s="276">
        <v>244902.13</v>
      </c>
      <c r="AG183" s="276"/>
      <c r="AH183" s="276"/>
      <c r="AI183" s="276"/>
      <c r="AJ183" s="83">
        <f t="shared" si="13"/>
        <v>871141.92</v>
      </c>
      <c r="AK183" s="21">
        <f t="shared" si="14"/>
        <v>209333.52000000002</v>
      </c>
      <c r="AL183" s="84">
        <f t="shared" si="15"/>
        <v>661808.4</v>
      </c>
      <c r="AM183" s="24">
        <f t="shared" si="16"/>
        <v>2752296.9000000004</v>
      </c>
      <c r="AN183" s="25">
        <f t="shared" si="17"/>
        <v>2815522.71</v>
      </c>
      <c r="AO183" s="16">
        <f t="shared" si="18"/>
        <v>-63225.80999999959</v>
      </c>
      <c r="AP183" s="73" t="s">
        <v>23</v>
      </c>
    </row>
    <row r="184" spans="1:42" ht="15.75" thickBot="1" x14ac:dyDescent="0.3">
      <c r="A184" s="62" t="s">
        <v>335</v>
      </c>
      <c r="B184" s="62" t="s">
        <v>52</v>
      </c>
      <c r="C184" s="86">
        <v>8206</v>
      </c>
      <c r="D184" s="87" t="s">
        <v>991</v>
      </c>
      <c r="E184" s="277" t="s">
        <v>24</v>
      </c>
      <c r="F184" s="274">
        <v>918821.4</v>
      </c>
      <c r="G184" s="274">
        <v>30150.25</v>
      </c>
      <c r="H184" s="274">
        <v>166040.10999999999</v>
      </c>
      <c r="I184" s="274"/>
      <c r="J184" s="277">
        <v>1015983.55</v>
      </c>
      <c r="K184" s="277">
        <v>827721.06</v>
      </c>
      <c r="L184" s="275">
        <v>6500</v>
      </c>
      <c r="M184" s="275">
        <v>107762.55</v>
      </c>
      <c r="N184" s="275">
        <v>220525</v>
      </c>
      <c r="O184" s="275">
        <v>717.55</v>
      </c>
      <c r="P184" s="277"/>
      <c r="Q184" s="277"/>
      <c r="R184" s="277">
        <v>1446834.83</v>
      </c>
      <c r="S184" s="277">
        <v>1899168.01</v>
      </c>
      <c r="T184" s="54">
        <v>1606925.71</v>
      </c>
      <c r="U184" s="54"/>
      <c r="V184" s="54">
        <v>1725.06</v>
      </c>
      <c r="W184" s="54"/>
      <c r="X184" s="54">
        <v>909650.8</v>
      </c>
      <c r="Y184" s="54"/>
      <c r="Z184" s="54">
        <v>566600</v>
      </c>
      <c r="AA184" s="276">
        <v>1725130.8</v>
      </c>
      <c r="AB184" s="276"/>
      <c r="AC184" s="276">
        <v>14130</v>
      </c>
      <c r="AD184" s="276"/>
      <c r="AE184" s="276">
        <v>754760.02</v>
      </c>
      <c r="AF184" s="276">
        <v>348018.83</v>
      </c>
      <c r="AG184" s="276"/>
      <c r="AH184" s="276"/>
      <c r="AI184" s="276"/>
      <c r="AJ184" s="83">
        <f t="shared" si="13"/>
        <v>1115011.76</v>
      </c>
      <c r="AK184" s="21">
        <f t="shared" si="14"/>
        <v>335505.09999999998</v>
      </c>
      <c r="AL184" s="84">
        <f t="shared" si="15"/>
        <v>779506.66</v>
      </c>
      <c r="AM184" s="24">
        <f t="shared" si="16"/>
        <v>3084901.5700000003</v>
      </c>
      <c r="AN184" s="25">
        <f t="shared" si="17"/>
        <v>2842039.6500000004</v>
      </c>
      <c r="AO184" s="16">
        <f t="shared" si="18"/>
        <v>242861.91999999993</v>
      </c>
      <c r="AP184" s="73" t="s">
        <v>24</v>
      </c>
    </row>
    <row r="185" spans="1:42" ht="15.75" thickBot="1" x14ac:dyDescent="0.3">
      <c r="A185" s="62" t="s">
        <v>335</v>
      </c>
      <c r="B185" s="62" t="s">
        <v>52</v>
      </c>
      <c r="C185" s="86">
        <v>4682</v>
      </c>
      <c r="D185" s="87" t="s">
        <v>992</v>
      </c>
      <c r="E185" s="277" t="s">
        <v>25</v>
      </c>
      <c r="F185" s="274">
        <v>193800.39</v>
      </c>
      <c r="G185" s="274">
        <v>19505.349999999999</v>
      </c>
      <c r="H185" s="274">
        <v>198768.2</v>
      </c>
      <c r="I185" s="274"/>
      <c r="J185" s="277">
        <v>916785.44</v>
      </c>
      <c r="K185" s="277">
        <v>332640.43</v>
      </c>
      <c r="L185" s="275">
        <v>7820</v>
      </c>
      <c r="M185" s="275">
        <v>112111.97</v>
      </c>
      <c r="N185" s="275">
        <v>20000</v>
      </c>
      <c r="O185" s="275">
        <v>647.64</v>
      </c>
      <c r="P185" s="277"/>
      <c r="Q185" s="277"/>
      <c r="R185" s="277">
        <v>-1888294.8</v>
      </c>
      <c r="S185" s="277">
        <v>4128965.53</v>
      </c>
      <c r="T185" s="54">
        <v>1232827.33</v>
      </c>
      <c r="U185" s="54"/>
      <c r="V185" s="54">
        <v>1039.26</v>
      </c>
      <c r="W185" s="54"/>
      <c r="X185" s="54">
        <v>651245.6</v>
      </c>
      <c r="Y185" s="54"/>
      <c r="Z185" s="54">
        <v>70600</v>
      </c>
      <c r="AA185" s="276">
        <v>1191960.45</v>
      </c>
      <c r="AB185" s="276"/>
      <c r="AC185" s="276">
        <v>10290</v>
      </c>
      <c r="AD185" s="276"/>
      <c r="AE185" s="276">
        <v>927063.36</v>
      </c>
      <c r="AF185" s="276">
        <v>153121.76</v>
      </c>
      <c r="AG185" s="276"/>
      <c r="AH185" s="276">
        <v>7833.71</v>
      </c>
      <c r="AI185" s="276"/>
      <c r="AJ185" s="83">
        <f t="shared" si="13"/>
        <v>412073.94000000006</v>
      </c>
      <c r="AK185" s="21">
        <f t="shared" si="14"/>
        <v>140579.61000000002</v>
      </c>
      <c r="AL185" s="84">
        <f t="shared" si="15"/>
        <v>271494.33000000007</v>
      </c>
      <c r="AM185" s="24">
        <f t="shared" si="16"/>
        <v>1955712.19</v>
      </c>
      <c r="AN185" s="25">
        <f t="shared" si="17"/>
        <v>2290269.2800000003</v>
      </c>
      <c r="AO185" s="16">
        <f t="shared" si="18"/>
        <v>-334557.09000000032</v>
      </c>
      <c r="AP185" s="73" t="s">
        <v>25</v>
      </c>
    </row>
    <row r="186" spans="1:42" ht="15.75" thickBot="1" x14ac:dyDescent="0.3">
      <c r="A186" s="62" t="s">
        <v>335</v>
      </c>
      <c r="B186" s="62" t="s">
        <v>52</v>
      </c>
      <c r="C186" s="86">
        <v>5558</v>
      </c>
      <c r="D186" s="87" t="s">
        <v>993</v>
      </c>
      <c r="E186" s="277" t="s">
        <v>26</v>
      </c>
      <c r="F186" s="274">
        <v>358863.52</v>
      </c>
      <c r="G186" s="274">
        <v>17152.580000000002</v>
      </c>
      <c r="H186" s="274">
        <v>184164.91</v>
      </c>
      <c r="I186" s="274"/>
      <c r="J186" s="277">
        <v>320279.13</v>
      </c>
      <c r="K186" s="277">
        <v>633432.69999999995</v>
      </c>
      <c r="L186" s="275">
        <v>2000</v>
      </c>
      <c r="M186" s="275">
        <v>90661.119999999995</v>
      </c>
      <c r="N186" s="275"/>
      <c r="O186" s="275"/>
      <c r="P186" s="277"/>
      <c r="Q186" s="277"/>
      <c r="R186" s="277">
        <v>-209865.96</v>
      </c>
      <c r="S186" s="277">
        <v>1898710.57</v>
      </c>
      <c r="T186" s="54">
        <v>1241251.45</v>
      </c>
      <c r="U186" s="54"/>
      <c r="V186" s="54">
        <v>772.65</v>
      </c>
      <c r="W186" s="54"/>
      <c r="X186" s="54">
        <v>1544240.2</v>
      </c>
      <c r="Y186" s="54"/>
      <c r="Z186" s="54">
        <v>521800</v>
      </c>
      <c r="AA186" s="276">
        <v>2110040.2000000002</v>
      </c>
      <c r="AB186" s="276"/>
      <c r="AC186" s="276">
        <v>24690</v>
      </c>
      <c r="AD186" s="276"/>
      <c r="AE186" s="276">
        <v>557535.21</v>
      </c>
      <c r="AF186" s="276">
        <v>326356.71999999997</v>
      </c>
      <c r="AG186" s="276"/>
      <c r="AH186" s="276"/>
      <c r="AI186" s="276"/>
      <c r="AJ186" s="83">
        <f t="shared" si="13"/>
        <v>560181.01</v>
      </c>
      <c r="AK186" s="21">
        <f t="shared" si="14"/>
        <v>92661.119999999995</v>
      </c>
      <c r="AL186" s="84">
        <f t="shared" si="15"/>
        <v>467519.89</v>
      </c>
      <c r="AM186" s="24">
        <f t="shared" si="16"/>
        <v>3308064.3</v>
      </c>
      <c r="AN186" s="25">
        <f t="shared" si="17"/>
        <v>3018622.13</v>
      </c>
      <c r="AO186" s="16">
        <f t="shared" si="18"/>
        <v>289442.16999999993</v>
      </c>
      <c r="AP186" s="73" t="s">
        <v>26</v>
      </c>
    </row>
    <row r="187" spans="1:42" ht="15.75" thickBot="1" x14ac:dyDescent="0.3">
      <c r="A187" s="62" t="s">
        <v>335</v>
      </c>
      <c r="B187" s="62" t="s">
        <v>52</v>
      </c>
      <c r="C187" s="86">
        <v>4731</v>
      </c>
      <c r="D187" s="87" t="s">
        <v>994</v>
      </c>
      <c r="E187" s="277" t="s">
        <v>27</v>
      </c>
      <c r="F187" s="274">
        <v>328971.95</v>
      </c>
      <c r="G187" s="274">
        <v>25804.9</v>
      </c>
      <c r="H187" s="274">
        <v>45770.52</v>
      </c>
      <c r="I187" s="274"/>
      <c r="J187" s="277">
        <v>272192.67</v>
      </c>
      <c r="K187" s="277">
        <v>830913.22</v>
      </c>
      <c r="L187" s="275">
        <v>1500</v>
      </c>
      <c r="M187" s="275">
        <v>89230.19</v>
      </c>
      <c r="N187" s="275">
        <v>4800</v>
      </c>
      <c r="O187" s="275">
        <v>66894.350000000006</v>
      </c>
      <c r="P187" s="277"/>
      <c r="Q187" s="277"/>
      <c r="R187" s="277">
        <v>-868106.99</v>
      </c>
      <c r="S187" s="277">
        <v>2242933.0699999998</v>
      </c>
      <c r="T187" s="54">
        <v>1168304.44</v>
      </c>
      <c r="U187" s="54"/>
      <c r="V187" s="54">
        <v>866.69</v>
      </c>
      <c r="W187" s="54"/>
      <c r="X187" s="54">
        <v>1369509.6</v>
      </c>
      <c r="Y187" s="54"/>
      <c r="Z187" s="54">
        <v>60800</v>
      </c>
      <c r="AA187" s="276">
        <v>1867449.6</v>
      </c>
      <c r="AB187" s="276"/>
      <c r="AC187" s="276">
        <v>13370</v>
      </c>
      <c r="AD187" s="276"/>
      <c r="AE187" s="276">
        <v>543210.27</v>
      </c>
      <c r="AF187" s="276">
        <v>180221.77</v>
      </c>
      <c r="AG187" s="276"/>
      <c r="AH187" s="276">
        <v>11720.45</v>
      </c>
      <c r="AI187" s="276"/>
      <c r="AJ187" s="83">
        <f t="shared" si="13"/>
        <v>400547.37000000005</v>
      </c>
      <c r="AK187" s="21">
        <f t="shared" si="14"/>
        <v>162424.54</v>
      </c>
      <c r="AL187" s="84">
        <f t="shared" si="15"/>
        <v>238122.83000000005</v>
      </c>
      <c r="AM187" s="24">
        <f t="shared" si="16"/>
        <v>2599480.73</v>
      </c>
      <c r="AN187" s="25">
        <f t="shared" si="17"/>
        <v>2615972.0900000003</v>
      </c>
      <c r="AO187" s="16">
        <f t="shared" si="18"/>
        <v>-16491.360000000335</v>
      </c>
      <c r="AP187" s="73" t="s">
        <v>27</v>
      </c>
    </row>
    <row r="188" spans="1:42" ht="15.75" thickBot="1" x14ac:dyDescent="0.3">
      <c r="A188" s="62" t="s">
        <v>335</v>
      </c>
      <c r="B188" s="62" t="s">
        <v>52</v>
      </c>
      <c r="C188" s="86">
        <v>3338</v>
      </c>
      <c r="D188" s="87" t="s">
        <v>995</v>
      </c>
      <c r="E188" s="277" t="s">
        <v>1793</v>
      </c>
      <c r="F188" s="274">
        <v>158603.76999999999</v>
      </c>
      <c r="G188" s="274">
        <v>18582.75</v>
      </c>
      <c r="H188" s="274">
        <v>110911.09</v>
      </c>
      <c r="I188" s="274"/>
      <c r="J188" s="277">
        <v>986064.69</v>
      </c>
      <c r="K188" s="277">
        <v>467784.14</v>
      </c>
      <c r="L188" s="275">
        <v>6210</v>
      </c>
      <c r="M188" s="275">
        <v>78458.64</v>
      </c>
      <c r="N188" s="275"/>
      <c r="O188" s="275">
        <v>26</v>
      </c>
      <c r="P188" s="277"/>
      <c r="Q188" s="277"/>
      <c r="R188" s="277">
        <v>-1547491.15</v>
      </c>
      <c r="S188" s="277">
        <v>3605471.06</v>
      </c>
      <c r="T188" s="54">
        <v>1505259.8</v>
      </c>
      <c r="U188" s="54"/>
      <c r="V188" s="54">
        <v>888.05</v>
      </c>
      <c r="W188" s="54"/>
      <c r="X188" s="54">
        <v>785520</v>
      </c>
      <c r="Y188" s="54"/>
      <c r="Z188" s="54">
        <v>2000</v>
      </c>
      <c r="AA188" s="276">
        <v>1335520</v>
      </c>
      <c r="AB188" s="276"/>
      <c r="AC188" s="276">
        <v>12380</v>
      </c>
      <c r="AD188" s="276"/>
      <c r="AE188" s="276">
        <v>501379.33</v>
      </c>
      <c r="AF188" s="276">
        <v>222211.01</v>
      </c>
      <c r="AG188" s="276"/>
      <c r="AH188" s="276"/>
      <c r="AI188" s="276"/>
      <c r="AJ188" s="83">
        <f t="shared" si="13"/>
        <v>288097.61</v>
      </c>
      <c r="AK188" s="21">
        <f t="shared" si="14"/>
        <v>84694.64</v>
      </c>
      <c r="AL188" s="84">
        <f t="shared" si="15"/>
        <v>203402.96999999997</v>
      </c>
      <c r="AM188" s="24">
        <f t="shared" si="16"/>
        <v>2293667.85</v>
      </c>
      <c r="AN188" s="25">
        <f t="shared" si="17"/>
        <v>2071490.34</v>
      </c>
      <c r="AO188" s="16">
        <f t="shared" si="18"/>
        <v>222177.51</v>
      </c>
      <c r="AP188" s="73" t="s">
        <v>29</v>
      </c>
    </row>
    <row r="189" spans="1:42" s="25" customFormat="1" ht="15" thickBot="1" x14ac:dyDescent="0.25">
      <c r="A189" s="62" t="s">
        <v>335</v>
      </c>
      <c r="B189" s="62" t="s">
        <v>52</v>
      </c>
      <c r="C189" s="86">
        <v>6544</v>
      </c>
      <c r="D189" s="87" t="s">
        <v>996</v>
      </c>
      <c r="E189" s="277" t="s">
        <v>29</v>
      </c>
      <c r="F189" s="274">
        <v>180390.06</v>
      </c>
      <c r="G189" s="274">
        <v>260760.54</v>
      </c>
      <c r="H189" s="274">
        <v>247147.59</v>
      </c>
      <c r="I189" s="274"/>
      <c r="J189" s="277">
        <v>2291308.5299999998</v>
      </c>
      <c r="K189" s="277">
        <v>385509.37</v>
      </c>
      <c r="L189" s="275">
        <v>3000</v>
      </c>
      <c r="M189" s="275">
        <v>81462.36</v>
      </c>
      <c r="N189" s="275"/>
      <c r="O189" s="275">
        <v>46031.34</v>
      </c>
      <c r="P189" s="277"/>
      <c r="Q189" s="277"/>
      <c r="R189" s="277">
        <v>200289.86</v>
      </c>
      <c r="S189" s="277">
        <v>3600900</v>
      </c>
      <c r="T189" s="54">
        <v>1074130.0900000001</v>
      </c>
      <c r="U189" s="54"/>
      <c r="V189" s="54">
        <v>876.79</v>
      </c>
      <c r="W189" s="54"/>
      <c r="X189" s="54">
        <v>1002322</v>
      </c>
      <c r="Y189" s="54"/>
      <c r="Z189" s="54">
        <v>106700</v>
      </c>
      <c r="AA189" s="276">
        <v>1557682</v>
      </c>
      <c r="AB189" s="276"/>
      <c r="AC189" s="276">
        <v>16364</v>
      </c>
      <c r="AD189" s="276"/>
      <c r="AE189" s="276">
        <v>765389.35</v>
      </c>
      <c r="AF189" s="276">
        <v>302051.73</v>
      </c>
      <c r="AG189" s="276"/>
      <c r="AH189" s="276"/>
      <c r="AI189" s="276"/>
      <c r="AJ189" s="83">
        <f t="shared" si="13"/>
        <v>688298.19</v>
      </c>
      <c r="AK189" s="21">
        <f t="shared" si="14"/>
        <v>130493.7</v>
      </c>
      <c r="AL189" s="84">
        <f t="shared" si="15"/>
        <v>557804.49</v>
      </c>
      <c r="AM189" s="24">
        <f t="shared" si="16"/>
        <v>2184028.88</v>
      </c>
      <c r="AN189" s="25">
        <f t="shared" si="17"/>
        <v>2641487.08</v>
      </c>
      <c r="AO189" s="16">
        <f t="shared" si="18"/>
        <v>-457458.20000000019</v>
      </c>
      <c r="AP189" s="82"/>
    </row>
    <row r="190" spans="1:42" ht="15" thickBot="1" x14ac:dyDescent="0.25">
      <c r="A190" s="62" t="s">
        <v>336</v>
      </c>
      <c r="B190" s="62" t="s">
        <v>53</v>
      </c>
      <c r="C190" s="86">
        <v>2511</v>
      </c>
      <c r="D190" s="87" t="s">
        <v>997</v>
      </c>
      <c r="E190" s="277" t="s">
        <v>1752</v>
      </c>
      <c r="F190" s="274">
        <v>402218.02</v>
      </c>
      <c r="G190" s="274">
        <v>7617</v>
      </c>
      <c r="H190" s="274">
        <v>76035.31</v>
      </c>
      <c r="I190" s="274"/>
      <c r="J190" s="277">
        <v>902963.39</v>
      </c>
      <c r="K190" s="277">
        <v>12232.34</v>
      </c>
      <c r="L190" s="275">
        <v>0</v>
      </c>
      <c r="M190" s="275">
        <v>137267</v>
      </c>
      <c r="N190" s="275"/>
      <c r="O190" s="275">
        <v>3787.38</v>
      </c>
      <c r="P190" s="277"/>
      <c r="Q190" s="277"/>
      <c r="R190" s="277">
        <v>204160.99</v>
      </c>
      <c r="S190" s="277">
        <v>2938659.03</v>
      </c>
      <c r="T190" s="54">
        <v>842095.44</v>
      </c>
      <c r="U190" s="54">
        <v>305050</v>
      </c>
      <c r="V190" s="54">
        <v>520.87</v>
      </c>
      <c r="W190" s="54"/>
      <c r="X190" s="54">
        <v>1018080</v>
      </c>
      <c r="Y190" s="54"/>
      <c r="Z190" s="54">
        <v>84240</v>
      </c>
      <c r="AA190" s="276">
        <v>1377610</v>
      </c>
      <c r="AB190" s="276"/>
      <c r="AC190" s="276"/>
      <c r="AD190" s="276"/>
      <c r="AE190" s="276">
        <v>406412.6</v>
      </c>
      <c r="AF190" s="276">
        <v>178723.12</v>
      </c>
      <c r="AG190" s="276"/>
      <c r="AH190" s="276"/>
      <c r="AI190" s="276">
        <v>4875</v>
      </c>
      <c r="AJ190" s="83">
        <f t="shared" si="13"/>
        <v>485870.33</v>
      </c>
      <c r="AK190" s="21">
        <f t="shared" si="14"/>
        <v>141054.38</v>
      </c>
      <c r="AL190" s="84">
        <f t="shared" si="15"/>
        <v>344815.95</v>
      </c>
      <c r="AM190" s="24">
        <f t="shared" si="16"/>
        <v>2249986.31</v>
      </c>
      <c r="AN190" s="25">
        <f t="shared" si="17"/>
        <v>1967620.7200000002</v>
      </c>
      <c r="AO190" s="16">
        <f t="shared" si="18"/>
        <v>282365.58999999985</v>
      </c>
      <c r="AP190" s="25"/>
    </row>
    <row r="191" spans="1:42" ht="15" thickBot="1" x14ac:dyDescent="0.25">
      <c r="A191" s="62" t="s">
        <v>336</v>
      </c>
      <c r="B191" s="62" t="s">
        <v>53</v>
      </c>
      <c r="C191" s="86">
        <v>3129</v>
      </c>
      <c r="D191" s="87" t="s">
        <v>998</v>
      </c>
      <c r="E191" s="277" t="s">
        <v>1753</v>
      </c>
      <c r="F191" s="274">
        <v>163731</v>
      </c>
      <c r="G191" s="274">
        <v>0</v>
      </c>
      <c r="H191" s="274">
        <v>171170.12</v>
      </c>
      <c r="I191" s="274"/>
      <c r="J191" s="277">
        <v>1804628.4</v>
      </c>
      <c r="K191" s="277">
        <v>611857.04</v>
      </c>
      <c r="L191" s="275">
        <v>0</v>
      </c>
      <c r="M191" s="275">
        <v>71545.61</v>
      </c>
      <c r="N191" s="275"/>
      <c r="O191" s="275">
        <v>527.4</v>
      </c>
      <c r="P191" s="277"/>
      <c r="Q191" s="277"/>
      <c r="R191" s="277">
        <v>1300</v>
      </c>
      <c r="S191" s="277">
        <v>309271.51</v>
      </c>
      <c r="T191" s="54">
        <v>820176.18</v>
      </c>
      <c r="U191" s="54"/>
      <c r="V191" s="54">
        <v>249.62</v>
      </c>
      <c r="W191" s="54"/>
      <c r="X191" s="54">
        <v>1162387.22</v>
      </c>
      <c r="Y191" s="54"/>
      <c r="Z191" s="54">
        <v>70000</v>
      </c>
      <c r="AA191" s="276">
        <v>1523371.22</v>
      </c>
      <c r="AB191" s="276"/>
      <c r="AC191" s="276"/>
      <c r="AD191" s="276"/>
      <c r="AE191" s="276">
        <v>414951.69</v>
      </c>
      <c r="AF191" s="276">
        <v>34662.589999999997</v>
      </c>
      <c r="AG191" s="276"/>
      <c r="AH191" s="276"/>
      <c r="AI191" s="276"/>
      <c r="AJ191" s="83">
        <f t="shared" si="13"/>
        <v>334901.12</v>
      </c>
      <c r="AK191" s="21">
        <f t="shared" si="14"/>
        <v>72073.009999999995</v>
      </c>
      <c r="AL191" s="84">
        <f t="shared" si="15"/>
        <v>262828.11</v>
      </c>
      <c r="AM191" s="24">
        <f t="shared" si="16"/>
        <v>2052813.02</v>
      </c>
      <c r="AN191" s="25">
        <f t="shared" si="17"/>
        <v>1972985.5</v>
      </c>
      <c r="AO191" s="16">
        <f t="shared" si="18"/>
        <v>79827.520000000019</v>
      </c>
    </row>
    <row r="192" spans="1:42" ht="15" thickBot="1" x14ac:dyDescent="0.25">
      <c r="A192" s="62" t="s">
        <v>336</v>
      </c>
      <c r="B192" s="62" t="s">
        <v>53</v>
      </c>
      <c r="C192" s="86">
        <v>5633</v>
      </c>
      <c r="D192" s="87" t="s">
        <v>999</v>
      </c>
      <c r="E192" s="277" t="s">
        <v>1754</v>
      </c>
      <c r="F192" s="274">
        <v>609917.71</v>
      </c>
      <c r="G192" s="274">
        <v>0</v>
      </c>
      <c r="H192" s="274">
        <v>88251.28</v>
      </c>
      <c r="I192" s="274"/>
      <c r="J192" s="277">
        <v>2833836.72</v>
      </c>
      <c r="K192" s="277">
        <v>412435.42</v>
      </c>
      <c r="L192" s="275">
        <v>0</v>
      </c>
      <c r="M192" s="275">
        <v>190137</v>
      </c>
      <c r="N192" s="275"/>
      <c r="O192" s="275">
        <v>8106.17</v>
      </c>
      <c r="P192" s="277"/>
      <c r="Q192" s="277"/>
      <c r="R192" s="277">
        <v>17993.09</v>
      </c>
      <c r="S192" s="277">
        <v>2920045.89</v>
      </c>
      <c r="T192" s="54">
        <v>1197684.0900000001</v>
      </c>
      <c r="U192" s="54">
        <v>326200</v>
      </c>
      <c r="V192" s="54">
        <v>429.77</v>
      </c>
      <c r="W192" s="54"/>
      <c r="X192" s="54">
        <v>1388520</v>
      </c>
      <c r="Y192" s="54"/>
      <c r="Z192" s="54">
        <v>78500</v>
      </c>
      <c r="AA192" s="276">
        <v>1895230</v>
      </c>
      <c r="AB192" s="276"/>
      <c r="AC192" s="276"/>
      <c r="AD192" s="276"/>
      <c r="AE192" s="276">
        <v>657664.31000000006</v>
      </c>
      <c r="AF192" s="276">
        <v>285186.34000000003</v>
      </c>
      <c r="AG192" s="276"/>
      <c r="AH192" s="276"/>
      <c r="AI192" s="276"/>
      <c r="AJ192" s="83">
        <f t="shared" si="13"/>
        <v>698168.99</v>
      </c>
      <c r="AK192" s="21">
        <f t="shared" si="14"/>
        <v>198243.17</v>
      </c>
      <c r="AL192" s="84">
        <f t="shared" si="15"/>
        <v>499925.81999999995</v>
      </c>
      <c r="AM192" s="24">
        <f t="shared" si="16"/>
        <v>2991333.8600000003</v>
      </c>
      <c r="AN192" s="25">
        <f t="shared" si="17"/>
        <v>2838080.65</v>
      </c>
      <c r="AO192" s="16">
        <f t="shared" si="18"/>
        <v>153253.21000000043</v>
      </c>
    </row>
    <row r="193" spans="1:41" ht="15" thickBot="1" x14ac:dyDescent="0.25">
      <c r="A193" s="62" t="s">
        <v>336</v>
      </c>
      <c r="B193" s="62" t="s">
        <v>53</v>
      </c>
      <c r="C193" s="86">
        <v>1850</v>
      </c>
      <c r="D193" s="87" t="s">
        <v>1000</v>
      </c>
      <c r="E193" s="277" t="s">
        <v>1755</v>
      </c>
      <c r="F193" s="274">
        <v>394782.31</v>
      </c>
      <c r="G193" s="274">
        <v>4755</v>
      </c>
      <c r="H193" s="274">
        <v>83318.42</v>
      </c>
      <c r="I193" s="274"/>
      <c r="J193" s="277">
        <v>554866.43000000005</v>
      </c>
      <c r="K193" s="277">
        <v>445340.82</v>
      </c>
      <c r="L193" s="275">
        <v>2000</v>
      </c>
      <c r="M193" s="275">
        <v>73250</v>
      </c>
      <c r="N193" s="275"/>
      <c r="O193" s="275">
        <v>267.10000000000002</v>
      </c>
      <c r="P193" s="277"/>
      <c r="Q193" s="277"/>
      <c r="R193" s="277">
        <v>-1337693.8600000001</v>
      </c>
      <c r="S193" s="277">
        <v>2662416.9900000002</v>
      </c>
      <c r="T193" s="54">
        <v>905157.65</v>
      </c>
      <c r="U193" s="54"/>
      <c r="V193" s="54">
        <v>586.15</v>
      </c>
      <c r="W193" s="54"/>
      <c r="X193" s="54">
        <v>580099</v>
      </c>
      <c r="Y193" s="54"/>
      <c r="Z193" s="54">
        <v>73140</v>
      </c>
      <c r="AA193" s="276">
        <v>927069</v>
      </c>
      <c r="AB193" s="276"/>
      <c r="AC193" s="276">
        <v>4000</v>
      </c>
      <c r="AD193" s="276">
        <v>1570</v>
      </c>
      <c r="AE193" s="276">
        <v>405379.43</v>
      </c>
      <c r="AF193" s="276">
        <v>109893.62</v>
      </c>
      <c r="AG193" s="276"/>
      <c r="AH193" s="276"/>
      <c r="AI193" s="276"/>
      <c r="AJ193" s="83">
        <f t="shared" si="13"/>
        <v>482855.73</v>
      </c>
      <c r="AK193" s="21">
        <f t="shared" si="14"/>
        <v>75517.100000000006</v>
      </c>
      <c r="AL193" s="84">
        <f t="shared" si="15"/>
        <v>407338.63</v>
      </c>
      <c r="AM193" s="24">
        <f t="shared" si="16"/>
        <v>1558982.8</v>
      </c>
      <c r="AN193" s="25">
        <f t="shared" si="17"/>
        <v>1447912.0499999998</v>
      </c>
      <c r="AO193" s="16">
        <f t="shared" si="18"/>
        <v>111070.75000000023</v>
      </c>
    </row>
    <row r="194" spans="1:41" ht="15" thickBot="1" x14ac:dyDescent="0.25">
      <c r="A194" s="62" t="s">
        <v>336</v>
      </c>
      <c r="B194" s="62" t="s">
        <v>53</v>
      </c>
      <c r="C194" s="86">
        <v>3330</v>
      </c>
      <c r="D194" s="87" t="s">
        <v>1001</v>
      </c>
      <c r="E194" s="277" t="s">
        <v>1756</v>
      </c>
      <c r="F194" s="274">
        <v>787496.19</v>
      </c>
      <c r="G194" s="274">
        <v>0</v>
      </c>
      <c r="H194" s="274">
        <v>32259.33</v>
      </c>
      <c r="I194" s="274"/>
      <c r="J194" s="277">
        <v>389350.55</v>
      </c>
      <c r="K194" s="277">
        <v>230990.15</v>
      </c>
      <c r="L194" s="275">
        <v>500</v>
      </c>
      <c r="M194" s="275">
        <v>58578.83</v>
      </c>
      <c r="N194" s="275"/>
      <c r="O194" s="275">
        <v>0</v>
      </c>
      <c r="P194" s="277"/>
      <c r="Q194" s="277"/>
      <c r="R194" s="277"/>
      <c r="S194" s="277">
        <v>2577037.9500000002</v>
      </c>
      <c r="T194" s="54">
        <v>1001691.47</v>
      </c>
      <c r="U194" s="54"/>
      <c r="V194" s="54">
        <v>1018.48</v>
      </c>
      <c r="W194" s="54"/>
      <c r="X194" s="54">
        <v>331072</v>
      </c>
      <c r="Y194" s="54"/>
      <c r="Z194" s="54">
        <v>42750</v>
      </c>
      <c r="AA194" s="276">
        <v>732054</v>
      </c>
      <c r="AB194" s="276"/>
      <c r="AC194" s="276">
        <v>4000</v>
      </c>
      <c r="AD194" s="276">
        <v>2090</v>
      </c>
      <c r="AE194" s="276">
        <v>340916.07</v>
      </c>
      <c r="AF194" s="276">
        <v>125369.44</v>
      </c>
      <c r="AG194" s="276"/>
      <c r="AH194" s="276"/>
      <c r="AI194" s="276">
        <v>7383</v>
      </c>
      <c r="AJ194" s="83">
        <f t="shared" si="13"/>
        <v>819755.5199999999</v>
      </c>
      <c r="AK194" s="21">
        <f t="shared" si="14"/>
        <v>59078.83</v>
      </c>
      <c r="AL194" s="84">
        <f t="shared" si="15"/>
        <v>760676.69</v>
      </c>
      <c r="AM194" s="24">
        <f t="shared" si="16"/>
        <v>1376531.95</v>
      </c>
      <c r="AN194" s="25">
        <f t="shared" si="17"/>
        <v>1211812.51</v>
      </c>
      <c r="AO194" s="16">
        <f t="shared" si="18"/>
        <v>164719.43999999994</v>
      </c>
    </row>
    <row r="195" spans="1:41" ht="15" thickBot="1" x14ac:dyDescent="0.25">
      <c r="A195" s="62" t="s">
        <v>344</v>
      </c>
      <c r="B195" s="62" t="s">
        <v>54</v>
      </c>
      <c r="C195" s="86">
        <v>3397</v>
      </c>
      <c r="D195" s="87" t="s">
        <v>1002</v>
      </c>
      <c r="E195" s="277" t="s">
        <v>1757</v>
      </c>
      <c r="F195" s="274">
        <v>820958.51</v>
      </c>
      <c r="G195" s="274">
        <v>21137</v>
      </c>
      <c r="H195" s="274">
        <v>76220.320000000007</v>
      </c>
      <c r="I195" s="274"/>
      <c r="J195" s="277">
        <v>894437.49</v>
      </c>
      <c r="K195" s="277">
        <v>751354.93</v>
      </c>
      <c r="L195" s="275"/>
      <c r="M195" s="275">
        <v>60175</v>
      </c>
      <c r="N195" s="275"/>
      <c r="O195" s="275">
        <v>85477.82</v>
      </c>
      <c r="P195" s="277"/>
      <c r="Q195" s="277"/>
      <c r="R195" s="277">
        <v>175746.39</v>
      </c>
      <c r="S195" s="277">
        <v>2987149.95</v>
      </c>
      <c r="T195" s="54">
        <v>877535.77</v>
      </c>
      <c r="U195" s="54"/>
      <c r="V195" s="54">
        <v>1400.94</v>
      </c>
      <c r="W195" s="54"/>
      <c r="X195" s="54">
        <v>542480</v>
      </c>
      <c r="Y195" s="54"/>
      <c r="Z195" s="54"/>
      <c r="AA195" s="276">
        <v>951520</v>
      </c>
      <c r="AB195" s="276"/>
      <c r="AC195" s="276"/>
      <c r="AD195" s="276"/>
      <c r="AE195" s="276">
        <v>547071.62</v>
      </c>
      <c r="AF195" s="276">
        <v>254172.04</v>
      </c>
      <c r="AG195" s="276"/>
      <c r="AH195" s="276"/>
      <c r="AI195" s="276"/>
      <c r="AJ195" s="83">
        <f t="shared" si="13"/>
        <v>918315.83000000007</v>
      </c>
      <c r="AK195" s="21">
        <f t="shared" si="14"/>
        <v>145652.82</v>
      </c>
      <c r="AL195" s="84">
        <f t="shared" si="15"/>
        <v>772663.01</v>
      </c>
      <c r="AM195" s="24">
        <f t="shared" si="16"/>
        <v>1421416.71</v>
      </c>
      <c r="AN195" s="25">
        <f t="shared" si="17"/>
        <v>1752763.6600000001</v>
      </c>
      <c r="AO195" s="16">
        <f t="shared" si="18"/>
        <v>-331346.95000000019</v>
      </c>
    </row>
    <row r="196" spans="1:41" ht="15" thickBot="1" x14ac:dyDescent="0.25">
      <c r="A196" s="62" t="s">
        <v>344</v>
      </c>
      <c r="B196" s="62" t="s">
        <v>54</v>
      </c>
      <c r="C196" s="86">
        <v>2599</v>
      </c>
      <c r="D196" s="87" t="s">
        <v>1003</v>
      </c>
      <c r="E196" s="277" t="s">
        <v>1758</v>
      </c>
      <c r="F196" s="274">
        <v>833908.59</v>
      </c>
      <c r="G196" s="274">
        <v>31983.7</v>
      </c>
      <c r="H196" s="274">
        <v>178865.25</v>
      </c>
      <c r="I196" s="274"/>
      <c r="J196" s="277">
        <v>3298948.83</v>
      </c>
      <c r="K196" s="277">
        <v>259690.53</v>
      </c>
      <c r="L196" s="275"/>
      <c r="M196" s="275"/>
      <c r="N196" s="275"/>
      <c r="O196" s="275">
        <v>934.57</v>
      </c>
      <c r="P196" s="277"/>
      <c r="Q196" s="277"/>
      <c r="R196" s="277">
        <v>168921.74</v>
      </c>
      <c r="S196" s="277">
        <v>2987149.95</v>
      </c>
      <c r="T196" s="54">
        <v>769028.87</v>
      </c>
      <c r="U196" s="54"/>
      <c r="V196" s="54">
        <v>1343.06</v>
      </c>
      <c r="W196" s="54"/>
      <c r="X196" s="54">
        <v>1017200</v>
      </c>
      <c r="Y196" s="54"/>
      <c r="Z196" s="54">
        <v>1280</v>
      </c>
      <c r="AA196" s="276">
        <v>1079460</v>
      </c>
      <c r="AB196" s="276"/>
      <c r="AC196" s="276"/>
      <c r="AD196" s="276"/>
      <c r="AE196" s="276">
        <v>632873.51</v>
      </c>
      <c r="AF196" s="276">
        <v>2950.5</v>
      </c>
      <c r="AG196" s="276"/>
      <c r="AH196" s="276"/>
      <c r="AI196" s="276"/>
      <c r="AJ196" s="83">
        <f t="shared" si="13"/>
        <v>1044757.5399999999</v>
      </c>
      <c r="AK196" s="21">
        <f t="shared" si="14"/>
        <v>934.57</v>
      </c>
      <c r="AL196" s="84">
        <f t="shared" si="15"/>
        <v>1043822.97</v>
      </c>
      <c r="AM196" s="24">
        <f t="shared" si="16"/>
        <v>1788851.9300000002</v>
      </c>
      <c r="AN196" s="25">
        <f t="shared" si="17"/>
        <v>1715284.01</v>
      </c>
      <c r="AO196" s="16">
        <f t="shared" si="18"/>
        <v>73567.920000000158</v>
      </c>
    </row>
    <row r="197" spans="1:41" ht="15" thickBot="1" x14ac:dyDescent="0.25">
      <c r="A197" s="62" t="s">
        <v>344</v>
      </c>
      <c r="B197" s="62" t="s">
        <v>54</v>
      </c>
      <c r="C197" s="86">
        <v>3184</v>
      </c>
      <c r="D197" s="87" t="s">
        <v>1004</v>
      </c>
      <c r="E197" s="277" t="s">
        <v>1759</v>
      </c>
      <c r="F197" s="274">
        <v>638249.68000000005</v>
      </c>
      <c r="G197" s="274">
        <v>16300</v>
      </c>
      <c r="H197" s="274">
        <v>59682.13</v>
      </c>
      <c r="I197" s="274"/>
      <c r="J197" s="277">
        <v>799057.7</v>
      </c>
      <c r="K197" s="277">
        <v>258048.57</v>
      </c>
      <c r="L197" s="275">
        <v>0</v>
      </c>
      <c r="M197" s="275">
        <v>43740</v>
      </c>
      <c r="N197" s="275"/>
      <c r="O197" s="275"/>
      <c r="P197" s="277"/>
      <c r="Q197" s="277"/>
      <c r="R197" s="277">
        <v>175179.6</v>
      </c>
      <c r="S197" s="277">
        <v>2090614.96</v>
      </c>
      <c r="T197" s="54">
        <v>619953.98</v>
      </c>
      <c r="U197" s="54"/>
      <c r="V197" s="54">
        <v>1092.4000000000001</v>
      </c>
      <c r="W197" s="54"/>
      <c r="X197" s="54">
        <v>1017566.8</v>
      </c>
      <c r="Y197" s="54"/>
      <c r="Z197" s="54">
        <v>63800</v>
      </c>
      <c r="AA197" s="276">
        <v>1436626.8</v>
      </c>
      <c r="AB197" s="276"/>
      <c r="AC197" s="276"/>
      <c r="AD197" s="276"/>
      <c r="AE197" s="276">
        <v>366831.28</v>
      </c>
      <c r="AF197" s="276">
        <v>152881.41</v>
      </c>
      <c r="AG197" s="276">
        <v>0</v>
      </c>
      <c r="AH197" s="276"/>
      <c r="AI197" s="276"/>
      <c r="AJ197" s="83">
        <f t="shared" ref="AJ197:AJ222" si="19">SUM(F197:I197)</f>
        <v>714231.81</v>
      </c>
      <c r="AK197" s="21">
        <f t="shared" ref="AK197:AK222" si="20">SUM(L197:O197)</f>
        <v>43740</v>
      </c>
      <c r="AL197" s="84">
        <f t="shared" ref="AL197:AL222" si="21">AJ197-AK197</f>
        <v>670491.81000000006</v>
      </c>
      <c r="AM197" s="24">
        <f t="shared" ref="AM197:AM222" si="22">SUM(T197:Z197)</f>
        <v>1702413.1800000002</v>
      </c>
      <c r="AN197" s="25">
        <f t="shared" ref="AN197:AN222" si="23">SUM(AA197:AI197)</f>
        <v>1956339.49</v>
      </c>
      <c r="AO197" s="16">
        <f t="shared" ref="AO197:AO222" si="24">AM197-AN197</f>
        <v>-253926.30999999982</v>
      </c>
    </row>
    <row r="198" spans="1:41" ht="15" thickBot="1" x14ac:dyDescent="0.25">
      <c r="A198" s="62" t="s">
        <v>344</v>
      </c>
      <c r="B198" s="62" t="s">
        <v>54</v>
      </c>
      <c r="C198" s="86">
        <v>4760</v>
      </c>
      <c r="D198" s="87" t="s">
        <v>1005</v>
      </c>
      <c r="E198" s="277" t="s">
        <v>1760</v>
      </c>
      <c r="F198" s="274">
        <v>701723.61</v>
      </c>
      <c r="G198" s="274">
        <v>115295.29</v>
      </c>
      <c r="H198" s="274">
        <v>93271.42</v>
      </c>
      <c r="I198" s="274"/>
      <c r="J198" s="277">
        <v>616845.49</v>
      </c>
      <c r="K198" s="277">
        <v>603926.78</v>
      </c>
      <c r="L198" s="275"/>
      <c r="M198" s="275">
        <v>48570</v>
      </c>
      <c r="N198" s="275"/>
      <c r="O198" s="275">
        <v>576.19000000000005</v>
      </c>
      <c r="P198" s="277"/>
      <c r="Q198" s="277"/>
      <c r="R198" s="277">
        <v>1750579.01</v>
      </c>
      <c r="S198" s="277">
        <v>433496.95</v>
      </c>
      <c r="T198" s="54">
        <v>981600.13</v>
      </c>
      <c r="U198" s="54"/>
      <c r="V198" s="54">
        <v>1104.51</v>
      </c>
      <c r="W198" s="54"/>
      <c r="X198" s="54">
        <v>1120070</v>
      </c>
      <c r="Y198" s="54"/>
      <c r="Z198" s="54"/>
      <c r="AA198" s="276">
        <v>1407180</v>
      </c>
      <c r="AB198" s="276"/>
      <c r="AC198" s="276">
        <v>6880</v>
      </c>
      <c r="AD198" s="276"/>
      <c r="AE198" s="276">
        <v>748899.13</v>
      </c>
      <c r="AF198" s="276">
        <v>57304.07</v>
      </c>
      <c r="AG198" s="276"/>
      <c r="AH198" s="276"/>
      <c r="AI198" s="276"/>
      <c r="AJ198" s="83">
        <f t="shared" si="19"/>
        <v>910290.32000000007</v>
      </c>
      <c r="AK198" s="21">
        <f t="shared" si="20"/>
        <v>49146.19</v>
      </c>
      <c r="AL198" s="84">
        <f t="shared" si="21"/>
        <v>861144.13000000012</v>
      </c>
      <c r="AM198" s="24">
        <f t="shared" si="22"/>
        <v>2102774.64</v>
      </c>
      <c r="AN198" s="25">
        <f t="shared" si="23"/>
        <v>2220263.1999999997</v>
      </c>
      <c r="AO198" s="16">
        <f t="shared" si="24"/>
        <v>-117488.55999999959</v>
      </c>
    </row>
    <row r="199" spans="1:41" ht="15" thickBot="1" x14ac:dyDescent="0.25">
      <c r="A199" s="62" t="s">
        <v>347</v>
      </c>
      <c r="B199" s="62" t="s">
        <v>55</v>
      </c>
      <c r="C199" s="86">
        <v>3288</v>
      </c>
      <c r="D199" s="87" t="s">
        <v>1006</v>
      </c>
      <c r="E199" s="277" t="s">
        <v>1761</v>
      </c>
      <c r="F199" s="274">
        <v>887823.67</v>
      </c>
      <c r="G199" s="274">
        <v>20380</v>
      </c>
      <c r="H199" s="274">
        <v>102094.5</v>
      </c>
      <c r="I199" s="274">
        <v>7374</v>
      </c>
      <c r="J199" s="277">
        <v>884838.65</v>
      </c>
      <c r="K199" s="277">
        <v>348745.91</v>
      </c>
      <c r="L199" s="275">
        <v>3500</v>
      </c>
      <c r="M199" s="275">
        <v>59419.92</v>
      </c>
      <c r="N199" s="275">
        <v>7640</v>
      </c>
      <c r="O199" s="275"/>
      <c r="P199" s="277"/>
      <c r="Q199" s="277"/>
      <c r="R199" s="277">
        <v>-2077024.38</v>
      </c>
      <c r="S199" s="277">
        <v>4047651.72</v>
      </c>
      <c r="T199" s="54">
        <v>1025189.02</v>
      </c>
      <c r="U199" s="54"/>
      <c r="V199" s="54">
        <v>1370.9</v>
      </c>
      <c r="W199" s="54"/>
      <c r="X199" s="54"/>
      <c r="Y199" s="54"/>
      <c r="Z199" s="54"/>
      <c r="AA199" s="276">
        <v>137200</v>
      </c>
      <c r="AB199" s="276"/>
      <c r="AC199" s="276">
        <v>2960</v>
      </c>
      <c r="AD199" s="276">
        <v>2744</v>
      </c>
      <c r="AE199" s="276">
        <v>425318.89</v>
      </c>
      <c r="AF199" s="276">
        <v>220290.56</v>
      </c>
      <c r="AG199" s="276"/>
      <c r="AH199" s="276"/>
      <c r="AI199" s="276"/>
      <c r="AJ199" s="83">
        <f t="shared" si="19"/>
        <v>1017672.17</v>
      </c>
      <c r="AK199" s="21">
        <f t="shared" si="20"/>
        <v>70559.92</v>
      </c>
      <c r="AL199" s="84">
        <f t="shared" si="21"/>
        <v>947112.25</v>
      </c>
      <c r="AM199" s="24">
        <f t="shared" si="22"/>
        <v>1026559.92</v>
      </c>
      <c r="AN199" s="25">
        <f t="shared" si="23"/>
        <v>788513.45</v>
      </c>
      <c r="AO199" s="16">
        <f t="shared" si="24"/>
        <v>238046.47000000009</v>
      </c>
    </row>
    <row r="200" spans="1:41" ht="15" thickBot="1" x14ac:dyDescent="0.25">
      <c r="A200" s="62" t="s">
        <v>347</v>
      </c>
      <c r="B200" s="62" t="s">
        <v>55</v>
      </c>
      <c r="C200" s="86">
        <v>2561</v>
      </c>
      <c r="D200" s="87" t="s">
        <v>1007</v>
      </c>
      <c r="E200" s="277" t="s">
        <v>1762</v>
      </c>
      <c r="F200" s="274">
        <v>659670.31000000006</v>
      </c>
      <c r="G200" s="274">
        <v>0</v>
      </c>
      <c r="H200" s="274">
        <v>50685.55</v>
      </c>
      <c r="I200" s="274">
        <v>0</v>
      </c>
      <c r="J200" s="277">
        <v>908906.19</v>
      </c>
      <c r="K200" s="277">
        <v>267982.7</v>
      </c>
      <c r="L200" s="275">
        <v>3500</v>
      </c>
      <c r="M200" s="275">
        <v>72500.73</v>
      </c>
      <c r="N200" s="275"/>
      <c r="O200" s="275"/>
      <c r="P200" s="277"/>
      <c r="Q200" s="277"/>
      <c r="R200" s="277">
        <v>901001.63</v>
      </c>
      <c r="S200" s="277">
        <v>769808.6</v>
      </c>
      <c r="T200" s="54">
        <v>947295.86</v>
      </c>
      <c r="U200" s="54"/>
      <c r="V200" s="54">
        <v>928.19</v>
      </c>
      <c r="W200" s="54"/>
      <c r="X200" s="54">
        <v>803068</v>
      </c>
      <c r="Y200" s="54"/>
      <c r="Z200" s="54"/>
      <c r="AA200" s="276">
        <v>1001948</v>
      </c>
      <c r="AB200" s="276"/>
      <c r="AC200" s="276"/>
      <c r="AD200" s="276">
        <v>1000</v>
      </c>
      <c r="AE200" s="276">
        <v>373112.52</v>
      </c>
      <c r="AF200" s="276">
        <v>121608.74</v>
      </c>
      <c r="AG200" s="276"/>
      <c r="AH200" s="276"/>
      <c r="AI200" s="276"/>
      <c r="AJ200" s="83">
        <f t="shared" si="19"/>
        <v>710355.8600000001</v>
      </c>
      <c r="AK200" s="21">
        <f t="shared" si="20"/>
        <v>76000.73</v>
      </c>
      <c r="AL200" s="84">
        <f t="shared" si="21"/>
        <v>634355.13000000012</v>
      </c>
      <c r="AM200" s="24">
        <f t="shared" si="22"/>
        <v>1751292.0499999998</v>
      </c>
      <c r="AN200" s="25">
        <f t="shared" si="23"/>
        <v>1497669.26</v>
      </c>
      <c r="AO200" s="16">
        <f t="shared" si="24"/>
        <v>253622.7899999998</v>
      </c>
    </row>
    <row r="201" spans="1:41" ht="15" thickBot="1" x14ac:dyDescent="0.25">
      <c r="A201" s="62" t="s">
        <v>347</v>
      </c>
      <c r="B201" s="62" t="s">
        <v>55</v>
      </c>
      <c r="C201" s="86">
        <v>3118</v>
      </c>
      <c r="D201" s="87" t="s">
        <v>1008</v>
      </c>
      <c r="E201" s="277" t="s">
        <v>1763</v>
      </c>
      <c r="F201" s="274">
        <v>419211.3</v>
      </c>
      <c r="G201" s="274">
        <v>157420.53</v>
      </c>
      <c r="H201" s="274">
        <v>98935.79</v>
      </c>
      <c r="I201" s="274">
        <v>0</v>
      </c>
      <c r="J201" s="277">
        <v>1082886.07</v>
      </c>
      <c r="K201" s="277">
        <v>229298.91</v>
      </c>
      <c r="L201" s="275">
        <v>8500</v>
      </c>
      <c r="M201" s="275">
        <v>21030</v>
      </c>
      <c r="N201" s="275">
        <v>57679</v>
      </c>
      <c r="O201" s="275"/>
      <c r="P201" s="277"/>
      <c r="Q201" s="277"/>
      <c r="R201" s="277">
        <v>1847003.47</v>
      </c>
      <c r="S201" s="277"/>
      <c r="T201" s="54">
        <v>1016737.49</v>
      </c>
      <c r="U201" s="54"/>
      <c r="V201" s="54">
        <v>566.86</v>
      </c>
      <c r="W201" s="54"/>
      <c r="X201" s="54">
        <v>818272</v>
      </c>
      <c r="Y201" s="54"/>
      <c r="Z201" s="54"/>
      <c r="AA201" s="276">
        <v>1060832</v>
      </c>
      <c r="AB201" s="276"/>
      <c r="AC201" s="276">
        <v>23616</v>
      </c>
      <c r="AD201" s="276"/>
      <c r="AE201" s="276">
        <v>572353.54</v>
      </c>
      <c r="AF201" s="276">
        <v>106466.68</v>
      </c>
      <c r="AG201" s="276"/>
      <c r="AH201" s="276"/>
      <c r="AI201" s="276"/>
      <c r="AJ201" s="83">
        <f t="shared" si="19"/>
        <v>675567.62</v>
      </c>
      <c r="AK201" s="21">
        <f t="shared" si="20"/>
        <v>87209</v>
      </c>
      <c r="AL201" s="84">
        <f t="shared" si="21"/>
        <v>588358.62</v>
      </c>
      <c r="AM201" s="24">
        <f t="shared" si="22"/>
        <v>1835576.35</v>
      </c>
      <c r="AN201" s="25">
        <f t="shared" si="23"/>
        <v>1763268.22</v>
      </c>
      <c r="AO201" s="16">
        <f t="shared" si="24"/>
        <v>72308.130000000121</v>
      </c>
    </row>
    <row r="202" spans="1:41" ht="15" thickBot="1" x14ac:dyDescent="0.25">
      <c r="A202" s="62" t="s">
        <v>347</v>
      </c>
      <c r="B202" s="62" t="s">
        <v>55</v>
      </c>
      <c r="C202" s="86">
        <v>1408</v>
      </c>
      <c r="D202" s="87" t="s">
        <v>1009</v>
      </c>
      <c r="E202" s="277" t="s">
        <v>1764</v>
      </c>
      <c r="F202" s="274">
        <v>379015.89</v>
      </c>
      <c r="G202" s="274">
        <v>36253.230000000003</v>
      </c>
      <c r="H202" s="274">
        <v>46119.49</v>
      </c>
      <c r="I202" s="274">
        <v>0</v>
      </c>
      <c r="J202" s="277">
        <v>875445.28</v>
      </c>
      <c r="K202" s="277">
        <v>543511.57999999996</v>
      </c>
      <c r="L202" s="275">
        <v>4800</v>
      </c>
      <c r="M202" s="275">
        <v>55200</v>
      </c>
      <c r="N202" s="275"/>
      <c r="O202" s="275"/>
      <c r="P202" s="277"/>
      <c r="Q202" s="277"/>
      <c r="R202" s="277">
        <v>-659053.81999999995</v>
      </c>
      <c r="S202" s="277">
        <v>2464354.4300000002</v>
      </c>
      <c r="T202" s="54">
        <v>739296.9</v>
      </c>
      <c r="U202" s="54"/>
      <c r="V202" s="54">
        <v>439.82</v>
      </c>
      <c r="W202" s="54"/>
      <c r="X202" s="54">
        <v>604828</v>
      </c>
      <c r="Y202" s="54"/>
      <c r="Z202" s="54">
        <v>156000</v>
      </c>
      <c r="AA202" s="276">
        <v>862468</v>
      </c>
      <c r="AB202" s="276"/>
      <c r="AC202" s="276">
        <v>2000</v>
      </c>
      <c r="AD202" s="276">
        <v>6440</v>
      </c>
      <c r="AE202" s="276">
        <v>262435.34000000003</v>
      </c>
      <c r="AF202" s="276">
        <v>251149.52</v>
      </c>
      <c r="AG202" s="276"/>
      <c r="AH202" s="276"/>
      <c r="AI202" s="276"/>
      <c r="AJ202" s="83">
        <f t="shared" si="19"/>
        <v>461388.61</v>
      </c>
      <c r="AK202" s="21">
        <f t="shared" si="20"/>
        <v>60000</v>
      </c>
      <c r="AL202" s="84">
        <f t="shared" si="21"/>
        <v>401388.61</v>
      </c>
      <c r="AM202" s="24">
        <f t="shared" si="22"/>
        <v>1500564.72</v>
      </c>
      <c r="AN202" s="25">
        <f t="shared" si="23"/>
        <v>1384492.86</v>
      </c>
      <c r="AO202" s="16">
        <f t="shared" si="24"/>
        <v>116071.85999999987</v>
      </c>
    </row>
    <row r="203" spans="1:41" ht="15" thickBot="1" x14ac:dyDescent="0.25">
      <c r="A203" s="62" t="s">
        <v>347</v>
      </c>
      <c r="B203" s="62" t="s">
        <v>55</v>
      </c>
      <c r="C203" s="86">
        <v>1888</v>
      </c>
      <c r="D203" s="87" t="s">
        <v>1010</v>
      </c>
      <c r="E203" s="277" t="s">
        <v>1765</v>
      </c>
      <c r="F203" s="274">
        <v>720918.56</v>
      </c>
      <c r="G203" s="274">
        <v>0</v>
      </c>
      <c r="H203" s="274">
        <v>143764.26999999999</v>
      </c>
      <c r="I203" s="274"/>
      <c r="J203" s="277">
        <v>1436833.35</v>
      </c>
      <c r="K203" s="277">
        <v>390829.65</v>
      </c>
      <c r="L203" s="275">
        <v>33464</v>
      </c>
      <c r="M203" s="275">
        <v>59064</v>
      </c>
      <c r="N203" s="275"/>
      <c r="O203" s="275"/>
      <c r="P203" s="277"/>
      <c r="Q203" s="277"/>
      <c r="R203" s="277">
        <v>1077566.33</v>
      </c>
      <c r="S203" s="277">
        <v>1488605.78</v>
      </c>
      <c r="T203" s="54">
        <v>946513.81</v>
      </c>
      <c r="U203" s="54"/>
      <c r="V203" s="54">
        <v>881.83</v>
      </c>
      <c r="W203" s="54"/>
      <c r="X203" s="54">
        <v>959368</v>
      </c>
      <c r="Y203" s="54"/>
      <c r="Z203" s="54"/>
      <c r="AA203" s="276">
        <v>1231788</v>
      </c>
      <c r="AB203" s="276"/>
      <c r="AC203" s="276">
        <v>2320</v>
      </c>
      <c r="AD203" s="276">
        <v>2000</v>
      </c>
      <c r="AE203" s="276">
        <v>362738.64</v>
      </c>
      <c r="AF203" s="276">
        <v>250785.28</v>
      </c>
      <c r="AG203" s="276"/>
      <c r="AH203" s="276"/>
      <c r="AI203" s="276"/>
      <c r="AJ203" s="83">
        <f t="shared" si="19"/>
        <v>864682.83000000007</v>
      </c>
      <c r="AK203" s="21">
        <f t="shared" si="20"/>
        <v>92528</v>
      </c>
      <c r="AL203" s="84">
        <f t="shared" si="21"/>
        <v>772154.83000000007</v>
      </c>
      <c r="AM203" s="24">
        <f t="shared" si="22"/>
        <v>1906763.6400000001</v>
      </c>
      <c r="AN203" s="25">
        <f t="shared" si="23"/>
        <v>1849631.9200000002</v>
      </c>
      <c r="AO203" s="16">
        <f t="shared" si="24"/>
        <v>57131.719999999972</v>
      </c>
    </row>
    <row r="204" spans="1:41" ht="15" thickBot="1" x14ac:dyDescent="0.25">
      <c r="A204" s="62" t="s">
        <v>347</v>
      </c>
      <c r="B204" s="62" t="s">
        <v>55</v>
      </c>
      <c r="C204" s="86">
        <v>1058</v>
      </c>
      <c r="D204" s="87" t="s">
        <v>1011</v>
      </c>
      <c r="E204" s="277" t="s">
        <v>1766</v>
      </c>
      <c r="F204" s="274">
        <v>449511.03</v>
      </c>
      <c r="G204" s="274">
        <v>10900</v>
      </c>
      <c r="H204" s="274">
        <v>8515.35</v>
      </c>
      <c r="I204" s="274"/>
      <c r="J204" s="277">
        <v>284481.01</v>
      </c>
      <c r="K204" s="277">
        <v>181616.42</v>
      </c>
      <c r="L204" s="275">
        <v>40570</v>
      </c>
      <c r="M204" s="275">
        <v>17392</v>
      </c>
      <c r="N204" s="275">
        <v>400</v>
      </c>
      <c r="O204" s="275"/>
      <c r="P204" s="277"/>
      <c r="Q204" s="277"/>
      <c r="R204" s="277">
        <v>-1612346.85</v>
      </c>
      <c r="S204" s="277">
        <v>2328715.77</v>
      </c>
      <c r="T204" s="54">
        <v>673493.05</v>
      </c>
      <c r="U204" s="54"/>
      <c r="V204" s="54">
        <v>430.87</v>
      </c>
      <c r="W204" s="54"/>
      <c r="X204" s="54">
        <v>756588</v>
      </c>
      <c r="Y204" s="54"/>
      <c r="Z204" s="54"/>
      <c r="AA204" s="276">
        <v>822508</v>
      </c>
      <c r="AB204" s="276"/>
      <c r="AC204" s="276">
        <v>15570</v>
      </c>
      <c r="AD204" s="276"/>
      <c r="AE204" s="276">
        <v>232073.75</v>
      </c>
      <c r="AF204" s="276">
        <v>132731.28</v>
      </c>
      <c r="AG204" s="276"/>
      <c r="AH204" s="276"/>
      <c r="AI204" s="276"/>
      <c r="AJ204" s="83">
        <f t="shared" si="19"/>
        <v>468926.38</v>
      </c>
      <c r="AK204" s="21">
        <f t="shared" si="20"/>
        <v>58362</v>
      </c>
      <c r="AL204" s="84">
        <f t="shared" si="21"/>
        <v>410564.38</v>
      </c>
      <c r="AM204" s="24">
        <f t="shared" si="22"/>
        <v>1430511.92</v>
      </c>
      <c r="AN204" s="25">
        <f t="shared" si="23"/>
        <v>1202883.03</v>
      </c>
      <c r="AO204" s="16">
        <f t="shared" si="24"/>
        <v>227628.8899999999</v>
      </c>
    </row>
    <row r="205" spans="1:41" ht="15" thickBot="1" x14ac:dyDescent="0.25">
      <c r="A205" s="62" t="s">
        <v>347</v>
      </c>
      <c r="B205" s="62" t="s">
        <v>55</v>
      </c>
      <c r="C205" s="86">
        <v>3487</v>
      </c>
      <c r="D205" s="87" t="s">
        <v>1012</v>
      </c>
      <c r="E205" s="277" t="s">
        <v>1767</v>
      </c>
      <c r="F205" s="274">
        <v>1050728.8</v>
      </c>
      <c r="G205" s="274">
        <v>1892.49</v>
      </c>
      <c r="H205" s="274">
        <v>166210.07999999999</v>
      </c>
      <c r="I205" s="274">
        <v>0</v>
      </c>
      <c r="J205" s="277">
        <v>2305845.3199999998</v>
      </c>
      <c r="K205" s="277">
        <v>494829.99</v>
      </c>
      <c r="L205" s="275">
        <v>13500</v>
      </c>
      <c r="M205" s="275">
        <v>449150</v>
      </c>
      <c r="N205" s="275"/>
      <c r="O205" s="275"/>
      <c r="P205" s="277"/>
      <c r="Q205" s="277"/>
      <c r="R205" s="277">
        <v>-657039.79</v>
      </c>
      <c r="S205" s="277">
        <v>4119895.74</v>
      </c>
      <c r="T205" s="54">
        <v>1068017.75</v>
      </c>
      <c r="U205" s="54">
        <v>172237</v>
      </c>
      <c r="V205" s="54">
        <v>1760.77</v>
      </c>
      <c r="W205" s="54"/>
      <c r="X205" s="54">
        <v>1045728</v>
      </c>
      <c r="Y205" s="54"/>
      <c r="Z205" s="54"/>
      <c r="AA205" s="276">
        <v>1508990</v>
      </c>
      <c r="AB205" s="276"/>
      <c r="AC205" s="276">
        <v>21660</v>
      </c>
      <c r="AD205" s="276"/>
      <c r="AE205" s="276">
        <v>519160.17</v>
      </c>
      <c r="AF205" s="276">
        <v>110810.62</v>
      </c>
      <c r="AG205" s="276"/>
      <c r="AH205" s="276"/>
      <c r="AI205" s="276"/>
      <c r="AJ205" s="83">
        <f t="shared" si="19"/>
        <v>1218831.3700000001</v>
      </c>
      <c r="AK205" s="21">
        <f t="shared" si="20"/>
        <v>462650</v>
      </c>
      <c r="AL205" s="84">
        <f t="shared" si="21"/>
        <v>756181.37000000011</v>
      </c>
      <c r="AM205" s="24">
        <f t="shared" si="22"/>
        <v>2287743.52</v>
      </c>
      <c r="AN205" s="25">
        <f t="shared" si="23"/>
        <v>2160620.79</v>
      </c>
      <c r="AO205" s="16">
        <f t="shared" si="24"/>
        <v>127122.72999999998</v>
      </c>
    </row>
    <row r="206" spans="1:41" ht="15" thickBot="1" x14ac:dyDescent="0.25">
      <c r="A206" s="62" t="s">
        <v>347</v>
      </c>
      <c r="B206" s="62" t="s">
        <v>55</v>
      </c>
      <c r="C206" s="86">
        <v>2685</v>
      </c>
      <c r="D206" s="87" t="s">
        <v>1013</v>
      </c>
      <c r="E206" s="277" t="s">
        <v>1791</v>
      </c>
      <c r="F206" s="274">
        <v>938348.99</v>
      </c>
      <c r="G206" s="274">
        <v>59289.3</v>
      </c>
      <c r="H206" s="274">
        <v>60856.85</v>
      </c>
      <c r="I206" s="274"/>
      <c r="J206" s="277">
        <v>776411.46</v>
      </c>
      <c r="K206" s="277">
        <v>116801.99</v>
      </c>
      <c r="L206" s="275">
        <v>13600</v>
      </c>
      <c r="M206" s="275">
        <v>11448.21</v>
      </c>
      <c r="N206" s="275"/>
      <c r="O206" s="275"/>
      <c r="P206" s="277"/>
      <c r="Q206" s="277"/>
      <c r="R206" s="277">
        <v>-1394765</v>
      </c>
      <c r="S206" s="277">
        <v>2992215.82</v>
      </c>
      <c r="T206" s="54">
        <v>843395.18</v>
      </c>
      <c r="U206" s="54">
        <v>209355</v>
      </c>
      <c r="V206" s="54"/>
      <c r="W206" s="54"/>
      <c r="X206" s="54">
        <v>927175</v>
      </c>
      <c r="Y206" s="54"/>
      <c r="Z206" s="54">
        <v>70030</v>
      </c>
      <c r="AA206" s="276">
        <v>1072695</v>
      </c>
      <c r="AB206" s="276"/>
      <c r="AC206" s="276">
        <v>9600</v>
      </c>
      <c r="AD206" s="276">
        <v>8400</v>
      </c>
      <c r="AE206" s="276">
        <v>443457.44</v>
      </c>
      <c r="AF206" s="276">
        <v>179298.18</v>
      </c>
      <c r="AG206" s="276"/>
      <c r="AH206" s="276"/>
      <c r="AI206" s="276"/>
      <c r="AJ206" s="83">
        <f t="shared" si="19"/>
        <v>1058495.1400000001</v>
      </c>
      <c r="AK206" s="21">
        <f t="shared" si="20"/>
        <v>25048.21</v>
      </c>
      <c r="AL206" s="84">
        <f t="shared" si="21"/>
        <v>1033446.9300000002</v>
      </c>
      <c r="AM206" s="24">
        <f t="shared" si="22"/>
        <v>2049955.1800000002</v>
      </c>
      <c r="AN206" s="25">
        <f t="shared" si="23"/>
        <v>1713450.6199999999</v>
      </c>
      <c r="AO206" s="16">
        <f t="shared" si="24"/>
        <v>336504.56000000029</v>
      </c>
    </row>
    <row r="207" spans="1:41" s="75" customFormat="1" ht="15" thickBot="1" x14ac:dyDescent="0.25">
      <c r="A207" s="271" t="s">
        <v>347</v>
      </c>
      <c r="B207" s="271" t="s">
        <v>55</v>
      </c>
      <c r="C207" s="107">
        <v>996</v>
      </c>
      <c r="D207" s="108" t="s">
        <v>1014</v>
      </c>
      <c r="E207" s="277" t="s">
        <v>1802</v>
      </c>
      <c r="F207" s="274">
        <v>283077.53999999998</v>
      </c>
      <c r="G207" s="274">
        <v>15400</v>
      </c>
      <c r="H207" s="274">
        <v>50656.62</v>
      </c>
      <c r="I207" s="274"/>
      <c r="J207" s="277">
        <v>1343143.34</v>
      </c>
      <c r="K207" s="277">
        <v>231290.59</v>
      </c>
      <c r="L207" s="275">
        <v>0</v>
      </c>
      <c r="M207" s="275">
        <v>16994</v>
      </c>
      <c r="N207" s="275"/>
      <c r="O207" s="275"/>
      <c r="P207" s="277"/>
      <c r="Q207" s="277"/>
      <c r="R207" s="277">
        <v>1010547.35</v>
      </c>
      <c r="S207" s="277">
        <v>889745.48</v>
      </c>
      <c r="T207" s="54">
        <v>566715.74</v>
      </c>
      <c r="U207" s="54"/>
      <c r="V207" s="54">
        <v>442.28</v>
      </c>
      <c r="W207" s="54"/>
      <c r="X207" s="54"/>
      <c r="Y207" s="54"/>
      <c r="Z207" s="54"/>
      <c r="AA207" s="276">
        <v>131920</v>
      </c>
      <c r="AB207" s="276"/>
      <c r="AC207" s="276"/>
      <c r="AD207" s="276"/>
      <c r="AE207" s="276">
        <v>318972.21000000002</v>
      </c>
      <c r="AF207" s="276">
        <v>106880.55</v>
      </c>
      <c r="AG207" s="276"/>
      <c r="AH207" s="276"/>
      <c r="AI207" s="276"/>
      <c r="AJ207" s="83">
        <f t="shared" si="19"/>
        <v>349134.16</v>
      </c>
      <c r="AK207" s="21">
        <f t="shared" si="20"/>
        <v>16994</v>
      </c>
      <c r="AL207" s="84">
        <f t="shared" si="21"/>
        <v>332140.15999999997</v>
      </c>
      <c r="AM207" s="24">
        <f t="shared" si="22"/>
        <v>567158.02</v>
      </c>
      <c r="AN207" s="25">
        <f t="shared" si="23"/>
        <v>557772.76</v>
      </c>
      <c r="AO207" s="109">
        <f t="shared" si="24"/>
        <v>9385.2600000000093</v>
      </c>
    </row>
    <row r="208" spans="1:41" ht="15" thickBot="1" x14ac:dyDescent="0.25">
      <c r="A208" s="62" t="s">
        <v>41</v>
      </c>
      <c r="B208" s="62" t="s">
        <v>42</v>
      </c>
      <c r="C208" s="86">
        <v>3443</v>
      </c>
      <c r="D208" s="87" t="s">
        <v>1015</v>
      </c>
      <c r="E208" s="277" t="s">
        <v>1768</v>
      </c>
      <c r="F208" s="274">
        <v>720604.97</v>
      </c>
      <c r="G208" s="274">
        <v>18200</v>
      </c>
      <c r="H208" s="274">
        <v>53605.83</v>
      </c>
      <c r="I208" s="274"/>
      <c r="J208" s="277">
        <v>1918749.34</v>
      </c>
      <c r="K208" s="277">
        <v>417111.17</v>
      </c>
      <c r="L208" s="275"/>
      <c r="M208" s="275">
        <v>89661.45</v>
      </c>
      <c r="N208" s="275">
        <v>126504.38</v>
      </c>
      <c r="O208" s="275"/>
      <c r="P208" s="277"/>
      <c r="Q208" s="277"/>
      <c r="R208" s="277">
        <v>31725</v>
      </c>
      <c r="S208" s="277">
        <v>574807.30000000005</v>
      </c>
      <c r="T208" s="54">
        <v>881107.78</v>
      </c>
      <c r="U208" s="54"/>
      <c r="V208" s="54">
        <v>899.55</v>
      </c>
      <c r="W208" s="54"/>
      <c r="X208" s="54">
        <v>1426560</v>
      </c>
      <c r="Y208" s="54"/>
      <c r="Z208" s="54">
        <v>57700</v>
      </c>
      <c r="AA208" s="276">
        <v>1608259</v>
      </c>
      <c r="AB208" s="276"/>
      <c r="AC208" s="276"/>
      <c r="AD208" s="276"/>
      <c r="AE208" s="276">
        <v>467990.59</v>
      </c>
      <c r="AF208" s="276">
        <v>215252.62</v>
      </c>
      <c r="AG208" s="276"/>
      <c r="AH208" s="276"/>
      <c r="AI208" s="276"/>
      <c r="AJ208" s="83">
        <f t="shared" si="19"/>
        <v>792410.79999999993</v>
      </c>
      <c r="AK208" s="21">
        <f t="shared" si="20"/>
        <v>216165.83000000002</v>
      </c>
      <c r="AL208" s="84">
        <f t="shared" si="21"/>
        <v>576244.97</v>
      </c>
      <c r="AM208" s="24">
        <f t="shared" si="22"/>
        <v>2366267.33</v>
      </c>
      <c r="AN208" s="25">
        <f t="shared" si="23"/>
        <v>2291502.21</v>
      </c>
      <c r="AO208" s="16">
        <f t="shared" si="24"/>
        <v>74765.120000000112</v>
      </c>
    </row>
    <row r="209" spans="1:41" ht="15" thickBot="1" x14ac:dyDescent="0.25">
      <c r="A209" s="62" t="s">
        <v>41</v>
      </c>
      <c r="B209" s="62" t="s">
        <v>42</v>
      </c>
      <c r="C209" s="86">
        <v>2891</v>
      </c>
      <c r="D209" s="87" t="s">
        <v>1016</v>
      </c>
      <c r="E209" s="277" t="s">
        <v>1769</v>
      </c>
      <c r="F209" s="274">
        <v>283702.64</v>
      </c>
      <c r="G209" s="274">
        <v>32371</v>
      </c>
      <c r="H209" s="274">
        <v>164423.89000000001</v>
      </c>
      <c r="I209" s="274"/>
      <c r="J209" s="277">
        <v>-865261.01</v>
      </c>
      <c r="K209" s="277">
        <v>-109271.52</v>
      </c>
      <c r="L209" s="275">
        <v>20208</v>
      </c>
      <c r="M209" s="275">
        <v>101097.72</v>
      </c>
      <c r="N209" s="275">
        <v>30280</v>
      </c>
      <c r="O209" s="275"/>
      <c r="P209" s="277"/>
      <c r="Q209" s="277"/>
      <c r="R209" s="277">
        <v>1930</v>
      </c>
      <c r="S209" s="277">
        <v>2085517.75</v>
      </c>
      <c r="T209" s="54">
        <v>970239.58</v>
      </c>
      <c r="U209" s="54"/>
      <c r="V209" s="54">
        <v>204.18</v>
      </c>
      <c r="W209" s="54"/>
      <c r="X209" s="54"/>
      <c r="Y209" s="54"/>
      <c r="Z209" s="54">
        <v>13200</v>
      </c>
      <c r="AA209" s="276">
        <v>448504</v>
      </c>
      <c r="AB209" s="276"/>
      <c r="AC209" s="276"/>
      <c r="AD209" s="276"/>
      <c r="AE209" s="276">
        <v>278767.34000000003</v>
      </c>
      <c r="AF209" s="276">
        <v>175271.04000000001</v>
      </c>
      <c r="AG209" s="276"/>
      <c r="AH209" s="276"/>
      <c r="AI209" s="276"/>
      <c r="AJ209" s="83">
        <f t="shared" si="19"/>
        <v>480497.53</v>
      </c>
      <c r="AK209" s="21">
        <f t="shared" si="20"/>
        <v>151585.72</v>
      </c>
      <c r="AL209" s="84">
        <f t="shared" si="21"/>
        <v>328911.81000000006</v>
      </c>
      <c r="AM209" s="24">
        <f t="shared" si="22"/>
        <v>983643.76</v>
      </c>
      <c r="AN209" s="25">
        <f t="shared" si="23"/>
        <v>902542.38000000012</v>
      </c>
      <c r="AO209" s="16">
        <f t="shared" si="24"/>
        <v>81101.379999999888</v>
      </c>
    </row>
    <row r="210" spans="1:41" ht="15" thickBot="1" x14ac:dyDescent="0.25">
      <c r="A210" s="62" t="s">
        <v>41</v>
      </c>
      <c r="B210" s="62" t="s">
        <v>42</v>
      </c>
      <c r="C210" s="86">
        <v>5426</v>
      </c>
      <c r="D210" s="87" t="s">
        <v>1017</v>
      </c>
      <c r="E210" s="277" t="s">
        <v>1770</v>
      </c>
      <c r="F210" s="274">
        <v>1027878.63</v>
      </c>
      <c r="G210" s="274">
        <v>74400</v>
      </c>
      <c r="H210" s="274">
        <v>132890.29999999999</v>
      </c>
      <c r="I210" s="274"/>
      <c r="J210" s="277">
        <v>932593.21</v>
      </c>
      <c r="K210" s="277">
        <v>576803.97</v>
      </c>
      <c r="L210" s="275">
        <v>0</v>
      </c>
      <c r="M210" s="275">
        <v>166606.32999999999</v>
      </c>
      <c r="N210" s="275"/>
      <c r="O210" s="275"/>
      <c r="P210" s="277">
        <v>7400</v>
      </c>
      <c r="Q210" s="277"/>
      <c r="R210" s="277"/>
      <c r="S210" s="277">
        <v>2982894.62</v>
      </c>
      <c r="T210" s="54">
        <v>1498818.09</v>
      </c>
      <c r="U210" s="54"/>
      <c r="V210" s="54">
        <v>1309.21</v>
      </c>
      <c r="W210" s="54"/>
      <c r="X210" s="54">
        <v>1347187.2</v>
      </c>
      <c r="Y210" s="54"/>
      <c r="Z210" s="54">
        <v>15000</v>
      </c>
      <c r="AA210" s="276">
        <v>1739247.2</v>
      </c>
      <c r="AB210" s="276"/>
      <c r="AC210" s="276"/>
      <c r="AD210" s="276"/>
      <c r="AE210" s="276">
        <v>652581.06000000006</v>
      </c>
      <c r="AF210" s="276">
        <v>173324.42</v>
      </c>
      <c r="AG210" s="276"/>
      <c r="AH210" s="276"/>
      <c r="AI210" s="276"/>
      <c r="AJ210" s="83">
        <f t="shared" si="19"/>
        <v>1235168.93</v>
      </c>
      <c r="AK210" s="21">
        <f t="shared" si="20"/>
        <v>166606.32999999999</v>
      </c>
      <c r="AL210" s="84">
        <f t="shared" si="21"/>
        <v>1068562.5999999999</v>
      </c>
      <c r="AM210" s="24">
        <f t="shared" si="22"/>
        <v>2862314.5</v>
      </c>
      <c r="AN210" s="25">
        <f t="shared" si="23"/>
        <v>2565152.6799999997</v>
      </c>
      <c r="AO210" s="16">
        <f t="shared" si="24"/>
        <v>297161.8200000003</v>
      </c>
    </row>
    <row r="211" spans="1:41" ht="15" thickBot="1" x14ac:dyDescent="0.25">
      <c r="A211" s="62" t="s">
        <v>41</v>
      </c>
      <c r="B211" s="62" t="s">
        <v>42</v>
      </c>
      <c r="C211" s="86">
        <v>3183</v>
      </c>
      <c r="D211" s="87" t="s">
        <v>1018</v>
      </c>
      <c r="E211" s="277" t="s">
        <v>1794</v>
      </c>
      <c r="F211" s="274">
        <v>454055.12</v>
      </c>
      <c r="G211" s="274">
        <v>56355</v>
      </c>
      <c r="H211" s="274">
        <v>9422.68</v>
      </c>
      <c r="I211" s="274"/>
      <c r="J211" s="277">
        <v>2145296.0299999998</v>
      </c>
      <c r="K211" s="277">
        <v>238358.57</v>
      </c>
      <c r="L211" s="275">
        <v>0</v>
      </c>
      <c r="M211" s="275">
        <v>130281.04</v>
      </c>
      <c r="N211" s="275">
        <v>63819.38</v>
      </c>
      <c r="O211" s="275"/>
      <c r="P211" s="277"/>
      <c r="Q211" s="277"/>
      <c r="R211" s="277">
        <v>38443</v>
      </c>
      <c r="S211" s="277">
        <v>2454994.11</v>
      </c>
      <c r="T211" s="54">
        <v>710210.21</v>
      </c>
      <c r="U211" s="54"/>
      <c r="V211" s="54">
        <v>636.76</v>
      </c>
      <c r="W211" s="54"/>
      <c r="X211" s="54">
        <v>506720</v>
      </c>
      <c r="Y211" s="54"/>
      <c r="Z211" s="54">
        <v>10200</v>
      </c>
      <c r="AA211" s="276">
        <v>739230</v>
      </c>
      <c r="AB211" s="276"/>
      <c r="AC211" s="276"/>
      <c r="AD211" s="276"/>
      <c r="AE211" s="276">
        <v>493987.04</v>
      </c>
      <c r="AF211" s="276">
        <v>193405.82</v>
      </c>
      <c r="AG211" s="276"/>
      <c r="AH211" s="276"/>
      <c r="AI211" s="276"/>
      <c r="AJ211" s="83">
        <f t="shared" si="19"/>
        <v>519832.8</v>
      </c>
      <c r="AK211" s="21">
        <f t="shared" si="20"/>
        <v>194100.41999999998</v>
      </c>
      <c r="AL211" s="84">
        <f t="shared" si="21"/>
        <v>325732.38</v>
      </c>
      <c r="AM211" s="24">
        <f t="shared" si="22"/>
        <v>1227766.97</v>
      </c>
      <c r="AN211" s="25">
        <f t="shared" si="23"/>
        <v>1426622.86</v>
      </c>
      <c r="AO211" s="16">
        <f t="shared" si="24"/>
        <v>-198855.89000000013</v>
      </c>
    </row>
    <row r="212" spans="1:41" ht="15" thickBot="1" x14ac:dyDescent="0.25">
      <c r="A212" s="62" t="s">
        <v>356</v>
      </c>
      <c r="B212" s="62" t="s">
        <v>56</v>
      </c>
      <c r="C212" s="86">
        <v>3850</v>
      </c>
      <c r="D212" s="87" t="s">
        <v>1019</v>
      </c>
      <c r="E212" s="277" t="s">
        <v>1771</v>
      </c>
      <c r="F212" s="274">
        <v>1482852.31</v>
      </c>
      <c r="G212" s="274">
        <v>91006.15</v>
      </c>
      <c r="H212" s="274">
        <v>148330.19</v>
      </c>
      <c r="I212" s="274"/>
      <c r="J212" s="277">
        <v>1565997</v>
      </c>
      <c r="K212" s="277">
        <v>409548.91</v>
      </c>
      <c r="L212" s="275">
        <v>17200</v>
      </c>
      <c r="M212" s="275">
        <v>60571.17</v>
      </c>
      <c r="N212" s="275"/>
      <c r="O212" s="275">
        <v>15</v>
      </c>
      <c r="P212" s="277"/>
      <c r="Q212" s="277"/>
      <c r="R212" s="277">
        <v>3308851.32</v>
      </c>
      <c r="S212" s="277"/>
      <c r="T212" s="54">
        <v>1374951.74</v>
      </c>
      <c r="U212" s="54"/>
      <c r="V212" s="54">
        <v>2213.48</v>
      </c>
      <c r="W212" s="54"/>
      <c r="X212" s="54">
        <v>958200</v>
      </c>
      <c r="Y212" s="54"/>
      <c r="Z212" s="54">
        <v>126000</v>
      </c>
      <c r="AA212" s="276">
        <v>1329780</v>
      </c>
      <c r="AB212" s="276"/>
      <c r="AC212" s="276">
        <v>8600</v>
      </c>
      <c r="AD212" s="276"/>
      <c r="AE212" s="276">
        <v>601213.05000000005</v>
      </c>
      <c r="AF212" s="276">
        <v>159224.4</v>
      </c>
      <c r="AG212" s="276">
        <v>38461.699999999997</v>
      </c>
      <c r="AH212" s="276"/>
      <c r="AI212" s="276"/>
      <c r="AJ212" s="83">
        <f t="shared" si="19"/>
        <v>1722188.65</v>
      </c>
      <c r="AK212" s="21">
        <f t="shared" si="20"/>
        <v>77786.17</v>
      </c>
      <c r="AL212" s="84">
        <f t="shared" si="21"/>
        <v>1644402.48</v>
      </c>
      <c r="AM212" s="24">
        <f t="shared" si="22"/>
        <v>2461365.2199999997</v>
      </c>
      <c r="AN212" s="25">
        <f t="shared" si="23"/>
        <v>2137279.1500000004</v>
      </c>
      <c r="AO212" s="16">
        <f t="shared" si="24"/>
        <v>324086.06999999937</v>
      </c>
    </row>
    <row r="213" spans="1:41" ht="15" thickBot="1" x14ac:dyDescent="0.25">
      <c r="A213" s="62" t="s">
        <v>356</v>
      </c>
      <c r="B213" s="62" t="s">
        <v>56</v>
      </c>
      <c r="C213" s="86">
        <v>3381</v>
      </c>
      <c r="D213" s="87" t="s">
        <v>1020</v>
      </c>
      <c r="E213" s="277" t="s">
        <v>1772</v>
      </c>
      <c r="F213" s="274">
        <v>811290.86</v>
      </c>
      <c r="G213" s="274">
        <v>43154</v>
      </c>
      <c r="H213" s="274">
        <v>182904.03</v>
      </c>
      <c r="I213" s="274"/>
      <c r="J213" s="277">
        <v>720249</v>
      </c>
      <c r="K213" s="277">
        <v>469136.16</v>
      </c>
      <c r="L213" s="275">
        <v>0</v>
      </c>
      <c r="M213" s="275">
        <v>58875</v>
      </c>
      <c r="N213" s="275"/>
      <c r="O213" s="275">
        <v>183.92</v>
      </c>
      <c r="P213" s="277"/>
      <c r="Q213" s="277"/>
      <c r="R213" s="277">
        <v>1988245.32</v>
      </c>
      <c r="S213" s="277"/>
      <c r="T213" s="54">
        <v>521025.66</v>
      </c>
      <c r="U213" s="54">
        <v>100600</v>
      </c>
      <c r="V213" s="54">
        <v>954.76</v>
      </c>
      <c r="W213" s="54"/>
      <c r="X213" s="54">
        <v>743580</v>
      </c>
      <c r="Y213" s="54"/>
      <c r="Z213" s="54">
        <v>654917.81999999995</v>
      </c>
      <c r="AA213" s="276">
        <v>1029650</v>
      </c>
      <c r="AB213" s="276"/>
      <c r="AC213" s="276"/>
      <c r="AD213" s="276"/>
      <c r="AE213" s="276">
        <v>461027.59</v>
      </c>
      <c r="AF213" s="276">
        <v>105431.84</v>
      </c>
      <c r="AG213" s="276">
        <v>6780</v>
      </c>
      <c r="AH213" s="276"/>
      <c r="AI213" s="276">
        <v>740</v>
      </c>
      <c r="AJ213" s="83">
        <f t="shared" si="19"/>
        <v>1037348.89</v>
      </c>
      <c r="AK213" s="21">
        <f t="shared" si="20"/>
        <v>59058.92</v>
      </c>
      <c r="AL213" s="84">
        <f t="shared" si="21"/>
        <v>978289.97</v>
      </c>
      <c r="AM213" s="24">
        <f t="shared" si="22"/>
        <v>2021078.2399999998</v>
      </c>
      <c r="AN213" s="25">
        <f t="shared" si="23"/>
        <v>1603629.4300000002</v>
      </c>
      <c r="AO213" s="16">
        <f t="shared" si="24"/>
        <v>417448.80999999959</v>
      </c>
    </row>
    <row r="214" spans="1:41" ht="15" thickBot="1" x14ac:dyDescent="0.25">
      <c r="A214" s="62" t="s">
        <v>356</v>
      </c>
      <c r="B214" s="62" t="s">
        <v>56</v>
      </c>
      <c r="C214" s="86">
        <v>2640</v>
      </c>
      <c r="D214" s="87" t="s">
        <v>1021</v>
      </c>
      <c r="E214" s="277" t="s">
        <v>1773</v>
      </c>
      <c r="F214" s="274">
        <v>915127.73</v>
      </c>
      <c r="G214" s="274">
        <v>137872.5</v>
      </c>
      <c r="H214" s="274">
        <v>28519.43</v>
      </c>
      <c r="I214" s="274"/>
      <c r="J214" s="277">
        <v>2033697.48</v>
      </c>
      <c r="K214" s="277">
        <v>106062.34</v>
      </c>
      <c r="L214" s="275">
        <v>3800</v>
      </c>
      <c r="M214" s="275">
        <v>98014.27</v>
      </c>
      <c r="N214" s="275"/>
      <c r="O214" s="275"/>
      <c r="P214" s="277"/>
      <c r="Q214" s="277"/>
      <c r="R214" s="277">
        <v>2866748.98</v>
      </c>
      <c r="S214" s="277"/>
      <c r="T214" s="54">
        <v>1003069.66</v>
      </c>
      <c r="U214" s="54">
        <v>95000</v>
      </c>
      <c r="V214" s="54">
        <v>1262.33</v>
      </c>
      <c r="W214" s="54"/>
      <c r="X214" s="54">
        <v>629920</v>
      </c>
      <c r="Y214" s="54"/>
      <c r="Z214" s="54">
        <v>115000</v>
      </c>
      <c r="AA214" s="276">
        <v>925831</v>
      </c>
      <c r="AB214" s="276"/>
      <c r="AC214" s="276">
        <v>13230</v>
      </c>
      <c r="AD214" s="276">
        <v>550</v>
      </c>
      <c r="AE214" s="276">
        <v>488789.39</v>
      </c>
      <c r="AF214" s="276">
        <v>128067.87</v>
      </c>
      <c r="AG214" s="276">
        <v>13803.5</v>
      </c>
      <c r="AH214" s="276"/>
      <c r="AI214" s="276"/>
      <c r="AJ214" s="83">
        <f t="shared" si="19"/>
        <v>1081519.6599999999</v>
      </c>
      <c r="AK214" s="21">
        <f t="shared" si="20"/>
        <v>101814.27</v>
      </c>
      <c r="AL214" s="84">
        <f t="shared" si="21"/>
        <v>979705.3899999999</v>
      </c>
      <c r="AM214" s="24">
        <f t="shared" si="22"/>
        <v>1844251.9900000002</v>
      </c>
      <c r="AN214" s="25">
        <f t="shared" si="23"/>
        <v>1570271.7600000002</v>
      </c>
      <c r="AO214" s="16">
        <f t="shared" si="24"/>
        <v>273980.23</v>
      </c>
    </row>
    <row r="215" spans="1:41" ht="15" thickBot="1" x14ac:dyDescent="0.25">
      <c r="A215" s="62" t="s">
        <v>356</v>
      </c>
      <c r="B215" s="62" t="s">
        <v>56</v>
      </c>
      <c r="C215" s="86">
        <v>5792</v>
      </c>
      <c r="D215" s="87" t="s">
        <v>1022</v>
      </c>
      <c r="E215" s="277" t="s">
        <v>1774</v>
      </c>
      <c r="F215" s="274">
        <v>1699455.85</v>
      </c>
      <c r="G215" s="274">
        <v>46400.63</v>
      </c>
      <c r="H215" s="274">
        <v>147749.41</v>
      </c>
      <c r="I215" s="274"/>
      <c r="J215" s="277">
        <v>1975307.9</v>
      </c>
      <c r="K215" s="277">
        <v>1027871.61</v>
      </c>
      <c r="L215" s="275">
        <v>4000</v>
      </c>
      <c r="M215" s="275">
        <v>58401.53</v>
      </c>
      <c r="N215" s="275"/>
      <c r="O215" s="275">
        <v>0</v>
      </c>
      <c r="P215" s="277"/>
      <c r="Q215" s="277"/>
      <c r="R215" s="277"/>
      <c r="S215" s="277">
        <v>5050758.04</v>
      </c>
      <c r="T215" s="54">
        <v>1944896.33</v>
      </c>
      <c r="U215" s="54">
        <v>100000</v>
      </c>
      <c r="V215" s="54">
        <v>2638.8</v>
      </c>
      <c r="W215" s="54"/>
      <c r="X215" s="54">
        <v>1293280</v>
      </c>
      <c r="Y215" s="54"/>
      <c r="Z215" s="54">
        <v>232621.39</v>
      </c>
      <c r="AA215" s="276">
        <v>1934480</v>
      </c>
      <c r="AB215" s="276"/>
      <c r="AC215" s="276"/>
      <c r="AD215" s="276">
        <v>20854</v>
      </c>
      <c r="AE215" s="276">
        <v>1111139.1399999999</v>
      </c>
      <c r="AF215" s="276">
        <v>269778.99</v>
      </c>
      <c r="AG215" s="276">
        <v>36527.03</v>
      </c>
      <c r="AH215" s="276"/>
      <c r="AI215" s="276">
        <v>3290</v>
      </c>
      <c r="AJ215" s="83">
        <f t="shared" si="19"/>
        <v>1893605.89</v>
      </c>
      <c r="AK215" s="21">
        <f t="shared" si="20"/>
        <v>62401.53</v>
      </c>
      <c r="AL215" s="84">
        <f t="shared" si="21"/>
        <v>1831204.3599999999</v>
      </c>
      <c r="AM215" s="24">
        <f t="shared" si="22"/>
        <v>3573436.52</v>
      </c>
      <c r="AN215" s="25">
        <f t="shared" si="23"/>
        <v>3376069.1599999997</v>
      </c>
      <c r="AO215" s="16">
        <f t="shared" si="24"/>
        <v>197367.36000000034</v>
      </c>
    </row>
    <row r="216" spans="1:41" ht="15" thickBot="1" x14ac:dyDescent="0.25">
      <c r="A216" s="62" t="s">
        <v>356</v>
      </c>
      <c r="B216" s="62" t="s">
        <v>56</v>
      </c>
      <c r="C216" s="86">
        <v>1533</v>
      </c>
      <c r="D216" s="87" t="s">
        <v>1023</v>
      </c>
      <c r="E216" s="277" t="s">
        <v>1795</v>
      </c>
      <c r="F216" s="274">
        <v>752670.14</v>
      </c>
      <c r="G216" s="274">
        <v>34424.5</v>
      </c>
      <c r="H216" s="274">
        <v>94908.76</v>
      </c>
      <c r="I216" s="274"/>
      <c r="J216" s="277">
        <v>210865.67</v>
      </c>
      <c r="K216" s="277">
        <v>295867.59000000003</v>
      </c>
      <c r="L216" s="275">
        <v>4000</v>
      </c>
      <c r="M216" s="275">
        <v>27902</v>
      </c>
      <c r="N216" s="275"/>
      <c r="O216" s="275">
        <v>16.920000000000002</v>
      </c>
      <c r="P216" s="277"/>
      <c r="Q216" s="277"/>
      <c r="R216" s="277">
        <v>-716538.56</v>
      </c>
      <c r="S216" s="277">
        <v>1868532.65</v>
      </c>
      <c r="T216" s="54">
        <v>855337.71</v>
      </c>
      <c r="U216" s="54">
        <v>12500</v>
      </c>
      <c r="V216" s="54">
        <v>1029.47</v>
      </c>
      <c r="W216" s="54"/>
      <c r="X216" s="54">
        <v>660240</v>
      </c>
      <c r="Y216" s="54"/>
      <c r="Z216" s="54">
        <v>124800</v>
      </c>
      <c r="AA216" s="276">
        <v>944410</v>
      </c>
      <c r="AB216" s="276"/>
      <c r="AC216" s="276">
        <v>13879</v>
      </c>
      <c r="AD216" s="276"/>
      <c r="AE216" s="276">
        <v>337291.26</v>
      </c>
      <c r="AF216" s="276">
        <v>122625.27</v>
      </c>
      <c r="AG216" s="276">
        <v>665</v>
      </c>
      <c r="AH216" s="276"/>
      <c r="AI216" s="276"/>
      <c r="AJ216" s="83">
        <f t="shared" si="19"/>
        <v>882003.4</v>
      </c>
      <c r="AK216" s="21">
        <f t="shared" si="20"/>
        <v>31918.92</v>
      </c>
      <c r="AL216" s="84">
        <f t="shared" si="21"/>
        <v>850084.48</v>
      </c>
      <c r="AM216" s="24">
        <f t="shared" si="22"/>
        <v>1653907.18</v>
      </c>
      <c r="AN216" s="25">
        <f t="shared" si="23"/>
        <v>1418870.53</v>
      </c>
      <c r="AO216" s="16">
        <f t="shared" si="24"/>
        <v>235036.64999999991</v>
      </c>
    </row>
    <row r="217" spans="1:41" ht="15" thickBot="1" x14ac:dyDescent="0.25">
      <c r="A217" s="62" t="s">
        <v>359</v>
      </c>
      <c r="B217" s="62" t="s">
        <v>45</v>
      </c>
      <c r="C217" s="86">
        <v>6007</v>
      </c>
      <c r="D217" s="87" t="s">
        <v>1024</v>
      </c>
      <c r="E217" s="277" t="s">
        <v>1650</v>
      </c>
      <c r="F217" s="274">
        <v>155679.23000000001</v>
      </c>
      <c r="G217" s="274">
        <v>0</v>
      </c>
      <c r="H217" s="274">
        <v>43334.78</v>
      </c>
      <c r="I217" s="274"/>
      <c r="J217" s="277">
        <v>1055598.68</v>
      </c>
      <c r="K217" s="277">
        <v>727155.03</v>
      </c>
      <c r="L217" s="275">
        <v>1405</v>
      </c>
      <c r="M217" s="275">
        <v>56670</v>
      </c>
      <c r="N217" s="275"/>
      <c r="O217" s="275">
        <v>432.55</v>
      </c>
      <c r="P217" s="277">
        <v>51750</v>
      </c>
      <c r="Q217" s="277"/>
      <c r="R217" s="277">
        <v>1391605.18</v>
      </c>
      <c r="S217" s="277">
        <v>3760347.17</v>
      </c>
      <c r="T217" s="54">
        <v>1061516.68</v>
      </c>
      <c r="U217" s="54"/>
      <c r="V217" s="54">
        <v>390.69</v>
      </c>
      <c r="W217" s="54"/>
      <c r="X217" s="54">
        <v>851372.4</v>
      </c>
      <c r="Y217" s="54"/>
      <c r="Z217" s="54">
        <v>267600</v>
      </c>
      <c r="AA217" s="276">
        <v>1311892.3999999999</v>
      </c>
      <c r="AB217" s="276"/>
      <c r="AC217" s="276"/>
      <c r="AD217" s="276"/>
      <c r="AE217" s="276">
        <v>822755.28</v>
      </c>
      <c r="AF217" s="276">
        <v>269788.65999999997</v>
      </c>
      <c r="AG217" s="276"/>
      <c r="AH217" s="276"/>
      <c r="AI217" s="276"/>
      <c r="AJ217" s="83">
        <f t="shared" si="19"/>
        <v>199014.01</v>
      </c>
      <c r="AK217" s="21">
        <f t="shared" si="20"/>
        <v>58507.55</v>
      </c>
      <c r="AL217" s="84">
        <f t="shared" si="21"/>
        <v>140506.46000000002</v>
      </c>
      <c r="AM217" s="24">
        <f t="shared" si="22"/>
        <v>2180879.77</v>
      </c>
      <c r="AN217" s="25">
        <f t="shared" si="23"/>
        <v>2404436.34</v>
      </c>
      <c r="AO217" s="16">
        <f t="shared" si="24"/>
        <v>-223556.56999999983</v>
      </c>
    </row>
    <row r="218" spans="1:41" ht="15" thickBot="1" x14ac:dyDescent="0.25">
      <c r="A218" s="62" t="s">
        <v>359</v>
      </c>
      <c r="B218" s="62" t="s">
        <v>45</v>
      </c>
      <c r="C218" s="86">
        <v>2330</v>
      </c>
      <c r="D218" s="87" t="s">
        <v>1025</v>
      </c>
      <c r="E218" s="277" t="s">
        <v>1653</v>
      </c>
      <c r="F218" s="274">
        <v>163151.48000000001</v>
      </c>
      <c r="G218" s="274">
        <v>0</v>
      </c>
      <c r="H218" s="274">
        <v>73523.44</v>
      </c>
      <c r="I218" s="274"/>
      <c r="J218" s="277">
        <v>173730.99</v>
      </c>
      <c r="K218" s="277">
        <v>100727.4</v>
      </c>
      <c r="L218" s="275">
        <v>0</v>
      </c>
      <c r="M218" s="275">
        <v>14100</v>
      </c>
      <c r="N218" s="275"/>
      <c r="O218" s="275">
        <v>450.77</v>
      </c>
      <c r="P218" s="277"/>
      <c r="Q218" s="277"/>
      <c r="R218" s="277"/>
      <c r="S218" s="277">
        <v>2267172.48</v>
      </c>
      <c r="T218" s="54">
        <v>876413.07</v>
      </c>
      <c r="U218" s="54">
        <v>101690</v>
      </c>
      <c r="V218" s="54">
        <v>147.01</v>
      </c>
      <c r="W218" s="54"/>
      <c r="X218" s="54">
        <v>624153.5</v>
      </c>
      <c r="Y218" s="54"/>
      <c r="Z218" s="54">
        <v>65499</v>
      </c>
      <c r="AA218" s="276">
        <v>980956.83</v>
      </c>
      <c r="AB218" s="276"/>
      <c r="AC218" s="276">
        <v>2712</v>
      </c>
      <c r="AD218" s="276"/>
      <c r="AE218" s="276">
        <v>519502.58</v>
      </c>
      <c r="AF218" s="276">
        <v>87006.67</v>
      </c>
      <c r="AG218" s="276"/>
      <c r="AH218" s="276"/>
      <c r="AI218" s="276"/>
      <c r="AJ218" s="83">
        <f t="shared" si="19"/>
        <v>236674.92</v>
      </c>
      <c r="AK218" s="21">
        <f t="shared" si="20"/>
        <v>14550.77</v>
      </c>
      <c r="AL218" s="84">
        <f t="shared" si="21"/>
        <v>222124.15000000002</v>
      </c>
      <c r="AM218" s="24">
        <f t="shared" si="22"/>
        <v>1667902.58</v>
      </c>
      <c r="AN218" s="25">
        <f t="shared" si="23"/>
        <v>1590178.0799999998</v>
      </c>
      <c r="AO218" s="16">
        <f t="shared" si="24"/>
        <v>77724.500000000233</v>
      </c>
    </row>
    <row r="219" spans="1:41" ht="15" thickBot="1" x14ac:dyDescent="0.25">
      <c r="A219" s="62" t="s">
        <v>359</v>
      </c>
      <c r="B219" s="62" t="s">
        <v>45</v>
      </c>
      <c r="C219" s="86">
        <v>2684</v>
      </c>
      <c r="D219" s="87" t="s">
        <v>1026</v>
      </c>
      <c r="E219" s="277" t="s">
        <v>1654</v>
      </c>
      <c r="F219" s="274">
        <v>208818.43</v>
      </c>
      <c r="G219" s="274">
        <v>0</v>
      </c>
      <c r="H219" s="274">
        <v>76052.240000000005</v>
      </c>
      <c r="I219" s="274"/>
      <c r="J219" s="277">
        <v>331302.08</v>
      </c>
      <c r="K219" s="277">
        <v>316963.59999999998</v>
      </c>
      <c r="L219" s="275">
        <v>3560</v>
      </c>
      <c r="M219" s="275">
        <v>28940</v>
      </c>
      <c r="N219" s="275"/>
      <c r="O219" s="275">
        <v>220.48</v>
      </c>
      <c r="P219" s="277"/>
      <c r="Q219" s="277"/>
      <c r="R219" s="277">
        <v>9317.76</v>
      </c>
      <c r="S219" s="277">
        <v>1870864.76</v>
      </c>
      <c r="T219" s="54">
        <v>850620.58</v>
      </c>
      <c r="U219" s="54">
        <v>105925</v>
      </c>
      <c r="V219" s="54">
        <v>322.8</v>
      </c>
      <c r="W219" s="54"/>
      <c r="X219" s="54">
        <v>964933</v>
      </c>
      <c r="Y219" s="54"/>
      <c r="Z219" s="54"/>
      <c r="AA219" s="276">
        <v>1160524.6000000001</v>
      </c>
      <c r="AB219" s="276"/>
      <c r="AC219" s="276"/>
      <c r="AD219" s="276"/>
      <c r="AE219" s="276">
        <v>566316.32999999996</v>
      </c>
      <c r="AF219" s="276">
        <v>106920.74</v>
      </c>
      <c r="AG219" s="276"/>
      <c r="AH219" s="276"/>
      <c r="AI219" s="276"/>
      <c r="AJ219" s="83">
        <f t="shared" si="19"/>
        <v>284870.67</v>
      </c>
      <c r="AK219" s="21">
        <f t="shared" si="20"/>
        <v>32720.48</v>
      </c>
      <c r="AL219" s="84">
        <f t="shared" si="21"/>
        <v>252150.18999999997</v>
      </c>
      <c r="AM219" s="24">
        <f t="shared" si="22"/>
        <v>1921801.38</v>
      </c>
      <c r="AN219" s="25">
        <f t="shared" si="23"/>
        <v>1833761.6700000002</v>
      </c>
      <c r="AO219" s="16">
        <f t="shared" si="24"/>
        <v>88039.70999999973</v>
      </c>
    </row>
    <row r="220" spans="1:41" ht="15" thickBot="1" x14ac:dyDescent="0.25">
      <c r="A220" s="62" t="s">
        <v>359</v>
      </c>
      <c r="B220" s="62" t="s">
        <v>45</v>
      </c>
      <c r="C220" s="86">
        <v>7170</v>
      </c>
      <c r="D220" s="87" t="s">
        <v>1027</v>
      </c>
      <c r="E220" s="277" t="s">
        <v>1658</v>
      </c>
      <c r="F220" s="274">
        <v>468463.62</v>
      </c>
      <c r="G220" s="274">
        <v>8949.64</v>
      </c>
      <c r="H220" s="274">
        <v>77291.34</v>
      </c>
      <c r="I220" s="274"/>
      <c r="J220" s="277">
        <v>798928.84</v>
      </c>
      <c r="K220" s="277">
        <v>967919.61</v>
      </c>
      <c r="L220" s="275">
        <v>10650</v>
      </c>
      <c r="M220" s="275">
        <v>65982.759999999995</v>
      </c>
      <c r="N220" s="275"/>
      <c r="O220" s="275">
        <v>1722.95</v>
      </c>
      <c r="P220" s="277"/>
      <c r="Q220" s="277"/>
      <c r="R220" s="277">
        <v>12</v>
      </c>
      <c r="S220" s="277">
        <v>4524693.96</v>
      </c>
      <c r="T220" s="54">
        <v>1925330.05</v>
      </c>
      <c r="U220" s="54">
        <v>284210</v>
      </c>
      <c r="V220" s="54">
        <v>1606.59</v>
      </c>
      <c r="W220" s="54"/>
      <c r="X220" s="54">
        <v>1726007.2</v>
      </c>
      <c r="Y220" s="54"/>
      <c r="Z220" s="54"/>
      <c r="AA220" s="276">
        <v>1796114.2</v>
      </c>
      <c r="AB220" s="276"/>
      <c r="AC220" s="276">
        <v>10312</v>
      </c>
      <c r="AD220" s="276"/>
      <c r="AE220" s="276">
        <v>1552700.44</v>
      </c>
      <c r="AF220" s="276">
        <v>372437.9</v>
      </c>
      <c r="AG220" s="276">
        <v>227395.12</v>
      </c>
      <c r="AH220" s="276"/>
      <c r="AI220" s="276"/>
      <c r="AJ220" s="83">
        <f t="shared" si="19"/>
        <v>554704.6</v>
      </c>
      <c r="AK220" s="21">
        <f t="shared" si="20"/>
        <v>78355.709999999992</v>
      </c>
      <c r="AL220" s="84">
        <f t="shared" si="21"/>
        <v>476348.89</v>
      </c>
      <c r="AM220" s="24">
        <f t="shared" si="22"/>
        <v>3937153.84</v>
      </c>
      <c r="AN220" s="25">
        <f t="shared" si="23"/>
        <v>3958959.6599999997</v>
      </c>
      <c r="AO220" s="16">
        <f t="shared" si="24"/>
        <v>-21805.819999999832</v>
      </c>
    </row>
    <row r="221" spans="1:41" x14ac:dyDescent="0.2">
      <c r="D221" s="62" t="s">
        <v>28</v>
      </c>
      <c r="E221" s="269" t="s">
        <v>30</v>
      </c>
      <c r="F221" s="124">
        <v>37908.910000000003</v>
      </c>
      <c r="G221" s="124">
        <v>36520.71</v>
      </c>
      <c r="I221" s="124">
        <v>44120</v>
      </c>
      <c r="J221" s="269">
        <v>1</v>
      </c>
      <c r="K221" s="269">
        <v>2</v>
      </c>
      <c r="M221" s="125">
        <v>85567.33</v>
      </c>
      <c r="O221" s="125">
        <v>10004.43</v>
      </c>
      <c r="R221" s="125">
        <v>-120486.21</v>
      </c>
      <c r="S221" s="269">
        <v>180573.14</v>
      </c>
      <c r="V221" s="98">
        <v>98.18</v>
      </c>
      <c r="X221" s="98">
        <v>6447504.1200000001</v>
      </c>
      <c r="Z221" s="98">
        <v>168307.61</v>
      </c>
      <c r="AA221" s="126">
        <v>6506453.1200000001</v>
      </c>
      <c r="AE221" s="126">
        <v>146562.85999999999</v>
      </c>
      <c r="AJ221" s="83">
        <f t="shared" si="19"/>
        <v>118549.62</v>
      </c>
      <c r="AK221" s="21">
        <f t="shared" si="20"/>
        <v>95571.760000000009</v>
      </c>
      <c r="AL221" s="84">
        <f t="shared" si="21"/>
        <v>22977.859999999986</v>
      </c>
      <c r="AM221" s="24">
        <f t="shared" si="22"/>
        <v>6615909.9100000001</v>
      </c>
      <c r="AN221" s="25">
        <f t="shared" si="23"/>
        <v>6653015.9800000004</v>
      </c>
      <c r="AO221" s="16">
        <f t="shared" si="24"/>
        <v>-37106.070000000298</v>
      </c>
    </row>
    <row r="222" spans="1:41" x14ac:dyDescent="0.2">
      <c r="D222" s="62" t="s">
        <v>30</v>
      </c>
      <c r="AJ222" s="83">
        <f t="shared" si="19"/>
        <v>0</v>
      </c>
      <c r="AK222" s="21">
        <f t="shared" si="20"/>
        <v>0</v>
      </c>
      <c r="AL222" s="84">
        <f t="shared" si="21"/>
        <v>0</v>
      </c>
      <c r="AM222" s="24">
        <f t="shared" si="22"/>
        <v>0</v>
      </c>
      <c r="AN222" s="25">
        <f t="shared" si="23"/>
        <v>0</v>
      </c>
      <c r="AO222" s="16">
        <f t="shared" si="24"/>
        <v>0</v>
      </c>
    </row>
  </sheetData>
  <autoFilter ref="A1:AP22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0"/>
  <sheetViews>
    <sheetView zoomScale="60" zoomScaleNormal="60" workbookViewId="0">
      <selection sqref="A1:AF1048576"/>
    </sheetView>
  </sheetViews>
  <sheetFormatPr defaultRowHeight="14.25" x14ac:dyDescent="0.2"/>
  <cols>
    <col min="1" max="1" width="27.875" style="269" customWidth="1"/>
    <col min="2" max="2" width="34.875" style="124" bestFit="1" customWidth="1"/>
    <col min="3" max="3" width="33.875" style="124" bestFit="1" customWidth="1"/>
    <col min="4" max="4" width="25.5" style="124" bestFit="1" customWidth="1"/>
    <col min="5" max="5" width="17" style="124" bestFit="1" customWidth="1"/>
    <col min="6" max="6" width="17" style="269" bestFit="1" customWidth="1"/>
    <col min="7" max="7" width="19.125" style="125" bestFit="1" customWidth="1"/>
    <col min="8" max="8" width="21" style="125" bestFit="1" customWidth="1"/>
    <col min="9" max="9" width="20.5" style="125" bestFit="1" customWidth="1"/>
    <col min="10" max="10" width="22.875" style="125" bestFit="1" customWidth="1"/>
    <col min="11" max="11" width="24.875" style="125" bestFit="1" customWidth="1"/>
    <col min="12" max="13" width="28.625" style="125" bestFit="1" customWidth="1"/>
    <col min="14" max="14" width="17" style="125" bestFit="1" customWidth="1"/>
    <col min="15" max="15" width="46" style="98" bestFit="1" customWidth="1"/>
    <col min="16" max="16" width="46.625" style="98" bestFit="1" customWidth="1"/>
    <col min="17" max="17" width="30.125" style="98" bestFit="1" customWidth="1"/>
    <col min="18" max="18" width="39.875" style="98" bestFit="1" customWidth="1"/>
    <col min="19" max="19" width="57" style="98" bestFit="1" customWidth="1"/>
    <col min="20" max="20" width="17" style="98" bestFit="1" customWidth="1"/>
    <col min="21" max="21" width="21.625" style="98" bestFit="1" customWidth="1"/>
    <col min="22" max="22" width="28" style="98" bestFit="1" customWidth="1"/>
    <col min="23" max="23" width="26.375" style="98" bestFit="1" customWidth="1"/>
    <col min="24" max="24" width="44.875" style="98" bestFit="1" customWidth="1"/>
    <col min="25" max="32" width="34.25" style="126" customWidth="1"/>
    <col min="33" max="16384" width="9" style="269"/>
  </cols>
  <sheetData>
    <row r="1" spans="1:32" x14ac:dyDescent="0.2">
      <c r="A1" s="56" t="s">
        <v>591</v>
      </c>
      <c r="B1" s="124" t="s">
        <v>1441</v>
      </c>
      <c r="C1" s="124" t="s">
        <v>1442</v>
      </c>
      <c r="D1" s="124" t="s">
        <v>1443</v>
      </c>
      <c r="E1" s="124" t="s">
        <v>1444</v>
      </c>
      <c r="F1" s="56" t="s">
        <v>1445</v>
      </c>
      <c r="G1" s="56" t="s">
        <v>1446</v>
      </c>
      <c r="H1" s="56" t="s">
        <v>1447</v>
      </c>
      <c r="I1" s="56" t="s">
        <v>1448</v>
      </c>
      <c r="J1" s="56" t="s">
        <v>1805</v>
      </c>
      <c r="K1" s="125" t="s">
        <v>1449</v>
      </c>
      <c r="L1" s="125" t="s">
        <v>1450</v>
      </c>
      <c r="M1" s="125" t="s">
        <v>1451</v>
      </c>
      <c r="N1" s="125" t="s">
        <v>1452</v>
      </c>
      <c r="O1" s="56" t="s">
        <v>1453</v>
      </c>
      <c r="P1" s="56" t="s">
        <v>1454</v>
      </c>
      <c r="Q1" s="56" t="s">
        <v>1455</v>
      </c>
      <c r="R1" s="56" t="s">
        <v>1456</v>
      </c>
      <c r="S1" s="98" t="s">
        <v>1459</v>
      </c>
      <c r="T1" s="98" t="s">
        <v>1460</v>
      </c>
      <c r="U1" s="98" t="s">
        <v>1461</v>
      </c>
      <c r="V1" s="98" t="s">
        <v>1599</v>
      </c>
      <c r="W1" s="98" t="s">
        <v>1462</v>
      </c>
      <c r="X1" s="98" t="s">
        <v>1463</v>
      </c>
      <c r="Y1" s="126" t="s">
        <v>1464</v>
      </c>
      <c r="Z1" s="126" t="s">
        <v>1465</v>
      </c>
      <c r="AA1" s="126" t="s">
        <v>1466</v>
      </c>
      <c r="AB1" s="126" t="s">
        <v>1467</v>
      </c>
      <c r="AC1" s="126" t="s">
        <v>1468</v>
      </c>
      <c r="AD1" s="126" t="s">
        <v>1470</v>
      </c>
      <c r="AE1" s="126" t="s">
        <v>1471</v>
      </c>
      <c r="AF1" s="126" t="s">
        <v>1472</v>
      </c>
    </row>
    <row r="2" spans="1:32" x14ac:dyDescent="0.2">
      <c r="A2" s="56" t="s">
        <v>592</v>
      </c>
      <c r="B2" s="124" t="s">
        <v>1473</v>
      </c>
      <c r="C2" s="124" t="s">
        <v>1474</v>
      </c>
      <c r="D2" s="124" t="s">
        <v>1475</v>
      </c>
      <c r="E2" s="124" t="s">
        <v>1476</v>
      </c>
      <c r="F2" s="56" t="s">
        <v>1477</v>
      </c>
      <c r="G2" s="56" t="s">
        <v>1478</v>
      </c>
      <c r="H2" s="56" t="s">
        <v>1479</v>
      </c>
      <c r="I2" s="56" t="s">
        <v>1480</v>
      </c>
      <c r="J2" s="56" t="s">
        <v>1806</v>
      </c>
      <c r="K2" s="125" t="s">
        <v>1481</v>
      </c>
      <c r="L2" s="125" t="s">
        <v>1482</v>
      </c>
      <c r="M2" s="125" t="s">
        <v>1483</v>
      </c>
      <c r="N2" s="125" t="s">
        <v>1484</v>
      </c>
      <c r="O2" s="56" t="s">
        <v>1485</v>
      </c>
      <c r="P2" s="56" t="s">
        <v>1486</v>
      </c>
      <c r="Q2" s="56" t="s">
        <v>1487</v>
      </c>
      <c r="R2" s="56" t="s">
        <v>1488</v>
      </c>
      <c r="S2" s="98" t="s">
        <v>1491</v>
      </c>
      <c r="T2" s="98" t="s">
        <v>1492</v>
      </c>
      <c r="U2" s="98" t="s">
        <v>1493</v>
      </c>
      <c r="V2" s="98" t="s">
        <v>1602</v>
      </c>
      <c r="W2" s="98" t="s">
        <v>1494</v>
      </c>
      <c r="X2" s="98" t="s">
        <v>1495</v>
      </c>
      <c r="Y2" s="126" t="s">
        <v>1496</v>
      </c>
      <c r="Z2" s="126" t="s">
        <v>1497</v>
      </c>
      <c r="AA2" s="126" t="s">
        <v>1498</v>
      </c>
      <c r="AB2" s="126" t="s">
        <v>1499</v>
      </c>
      <c r="AC2" s="126" t="s">
        <v>1500</v>
      </c>
      <c r="AD2" s="126" t="s">
        <v>1502</v>
      </c>
      <c r="AE2" s="126" t="s">
        <v>1503</v>
      </c>
      <c r="AF2" s="126" t="s">
        <v>1504</v>
      </c>
    </row>
    <row r="3" spans="1:32" x14ac:dyDescent="0.2">
      <c r="A3" s="56" t="s">
        <v>593</v>
      </c>
      <c r="B3" s="124">
        <v>70902161.269999996</v>
      </c>
      <c r="C3" s="124">
        <v>2982505.6</v>
      </c>
      <c r="D3" s="124">
        <v>8703381.3800000008</v>
      </c>
      <c r="E3" s="124">
        <v>0</v>
      </c>
      <c r="F3" s="56">
        <v>0</v>
      </c>
      <c r="G3" s="56">
        <v>140699253.28999999</v>
      </c>
      <c r="H3" s="56">
        <v>27586899.57</v>
      </c>
      <c r="I3" s="56">
        <v>0</v>
      </c>
      <c r="J3" s="56">
        <v>0</v>
      </c>
      <c r="K3" s="125">
        <v>1292008</v>
      </c>
      <c r="L3" s="125">
        <v>3145988.2</v>
      </c>
      <c r="M3" s="125">
        <v>2208941.09</v>
      </c>
      <c r="N3" s="125">
        <v>308875.8</v>
      </c>
      <c r="O3" s="56">
        <v>852499.91</v>
      </c>
      <c r="P3" s="56">
        <v>9451259.7400000002</v>
      </c>
      <c r="Q3" s="56">
        <v>7162833.4800000004</v>
      </c>
      <c r="R3" s="56">
        <v>184229203.94</v>
      </c>
      <c r="S3" s="98">
        <v>121598655.69</v>
      </c>
      <c r="T3" s="98">
        <v>5473630.5700000003</v>
      </c>
      <c r="U3" s="98">
        <v>99822.47</v>
      </c>
      <c r="V3" s="98">
        <v>3830</v>
      </c>
      <c r="W3" s="98">
        <v>93421168.569999993</v>
      </c>
      <c r="X3" s="98">
        <v>12207905</v>
      </c>
      <c r="Y3" s="126">
        <v>133157115.37</v>
      </c>
      <c r="Z3" s="126">
        <v>9518</v>
      </c>
      <c r="AA3" s="126">
        <v>199105.7</v>
      </c>
      <c r="AB3" s="126">
        <v>51478890.299999997</v>
      </c>
      <c r="AC3" s="126">
        <v>17543453.170000002</v>
      </c>
      <c r="AD3" s="126">
        <v>77252</v>
      </c>
      <c r="AE3" s="126">
        <v>54887</v>
      </c>
      <c r="AF3" s="126">
        <v>723842.71</v>
      </c>
    </row>
    <row r="4" spans="1:32" x14ac:dyDescent="0.2">
      <c r="A4" s="56" t="s">
        <v>1807</v>
      </c>
      <c r="B4" s="124">
        <v>1055517.81</v>
      </c>
      <c r="C4" s="124">
        <v>66547</v>
      </c>
      <c r="D4" s="124">
        <v>117527.74</v>
      </c>
      <c r="F4" s="56"/>
      <c r="G4" s="56">
        <v>4604118.33</v>
      </c>
      <c r="H4" s="56">
        <v>180901.65</v>
      </c>
      <c r="I4" s="56"/>
      <c r="J4" s="56"/>
      <c r="K4" s="125">
        <v>0</v>
      </c>
      <c r="L4" s="125">
        <v>7726.07</v>
      </c>
      <c r="N4" s="125">
        <v>716.69</v>
      </c>
      <c r="O4" s="56"/>
      <c r="P4" s="56"/>
      <c r="Q4" s="56"/>
      <c r="R4" s="56">
        <v>1723269</v>
      </c>
      <c r="S4" s="98">
        <v>1186173.1100000001</v>
      </c>
      <c r="T4" s="98">
        <v>102930</v>
      </c>
      <c r="U4" s="98">
        <v>1395.82</v>
      </c>
      <c r="W4" s="98">
        <v>1212880</v>
      </c>
      <c r="X4" s="98">
        <v>337080</v>
      </c>
      <c r="Y4" s="126">
        <v>1643520</v>
      </c>
      <c r="AB4" s="126">
        <v>717423.59</v>
      </c>
      <c r="AC4" s="126">
        <v>210360</v>
      </c>
    </row>
    <row r="5" spans="1:32" x14ac:dyDescent="0.2">
      <c r="A5" s="56" t="s">
        <v>1808</v>
      </c>
      <c r="B5" s="124">
        <v>485344.71</v>
      </c>
      <c r="C5" s="124">
        <v>1572</v>
      </c>
      <c r="D5" s="124">
        <v>73186.720000000001</v>
      </c>
      <c r="F5" s="56"/>
      <c r="G5" s="56">
        <v>606882.25</v>
      </c>
      <c r="H5" s="56">
        <v>288861.44</v>
      </c>
      <c r="I5" s="56"/>
      <c r="J5" s="56"/>
      <c r="K5" s="125">
        <v>3650</v>
      </c>
      <c r="M5" s="125">
        <v>28265</v>
      </c>
      <c r="N5" s="125">
        <v>0</v>
      </c>
      <c r="O5" s="56"/>
      <c r="P5" s="56"/>
      <c r="Q5" s="56">
        <v>-68232</v>
      </c>
      <c r="R5" s="56">
        <v>1740746.12</v>
      </c>
      <c r="S5" s="98">
        <v>671449.4</v>
      </c>
      <c r="U5" s="98">
        <v>635.28</v>
      </c>
      <c r="W5" s="98">
        <v>710080</v>
      </c>
      <c r="X5" s="98">
        <v>80730</v>
      </c>
      <c r="Y5" s="126">
        <v>823158</v>
      </c>
      <c r="AB5" s="126">
        <v>408888.79</v>
      </c>
      <c r="AC5" s="126">
        <v>159668.93</v>
      </c>
    </row>
    <row r="6" spans="1:32" x14ac:dyDescent="0.2">
      <c r="A6" s="56" t="s">
        <v>1809</v>
      </c>
      <c r="B6" s="124">
        <v>921617.28</v>
      </c>
      <c r="C6" s="124">
        <v>91900</v>
      </c>
      <c r="D6" s="124">
        <v>106053.94</v>
      </c>
      <c r="F6" s="56"/>
      <c r="G6" s="56">
        <v>1107487.42</v>
      </c>
      <c r="H6" s="56">
        <v>641100.61</v>
      </c>
      <c r="I6" s="56"/>
      <c r="J6" s="56"/>
      <c r="K6" s="125">
        <v>0</v>
      </c>
      <c r="L6" s="125">
        <v>535</v>
      </c>
      <c r="M6" s="125">
        <v>120495</v>
      </c>
      <c r="N6" s="125">
        <v>376.35</v>
      </c>
      <c r="O6" s="56"/>
      <c r="P6" s="56"/>
      <c r="Q6" s="56">
        <v>14992.9</v>
      </c>
      <c r="R6" s="56">
        <v>2169071.4500000002</v>
      </c>
      <c r="S6" s="98">
        <v>1939892.47</v>
      </c>
      <c r="T6" s="98">
        <v>128790</v>
      </c>
      <c r="U6" s="98">
        <v>1463.74</v>
      </c>
      <c r="W6" s="98">
        <v>1305840</v>
      </c>
      <c r="X6" s="98">
        <v>306431</v>
      </c>
      <c r="Y6" s="126">
        <v>2196281</v>
      </c>
      <c r="AA6" s="126">
        <v>1520</v>
      </c>
      <c r="AB6" s="126">
        <v>1102394.79</v>
      </c>
      <c r="AC6" s="126">
        <v>186788.89</v>
      </c>
      <c r="AD6" s="126">
        <v>855</v>
      </c>
    </row>
    <row r="7" spans="1:32" x14ac:dyDescent="0.2">
      <c r="A7" s="56" t="s">
        <v>1810</v>
      </c>
      <c r="B7" s="124">
        <v>675992.09</v>
      </c>
      <c r="C7" s="124">
        <v>7995</v>
      </c>
      <c r="D7" s="124">
        <v>97237</v>
      </c>
      <c r="F7" s="56"/>
      <c r="G7" s="56">
        <v>445012.73</v>
      </c>
      <c r="H7" s="56">
        <v>226650.02</v>
      </c>
      <c r="I7" s="56"/>
      <c r="J7" s="56"/>
      <c r="L7" s="125">
        <v>3202.39</v>
      </c>
      <c r="N7" s="125">
        <v>151</v>
      </c>
      <c r="O7" s="56"/>
      <c r="P7" s="56"/>
      <c r="Q7" s="56">
        <v>-113431</v>
      </c>
      <c r="R7" s="56">
        <v>235221.96</v>
      </c>
      <c r="S7" s="98">
        <v>735774.63</v>
      </c>
      <c r="T7" s="98">
        <v>250</v>
      </c>
      <c r="U7" s="98">
        <v>836.03</v>
      </c>
      <c r="W7" s="98">
        <v>1054400</v>
      </c>
      <c r="X7" s="98">
        <v>82848</v>
      </c>
      <c r="Y7" s="126">
        <v>1183768</v>
      </c>
      <c r="AB7" s="126">
        <v>369804.27</v>
      </c>
      <c r="AC7" s="126">
        <v>159373.41</v>
      </c>
    </row>
    <row r="8" spans="1:32" x14ac:dyDescent="0.2">
      <c r="A8" s="56" t="s">
        <v>1811</v>
      </c>
      <c r="B8" s="124">
        <v>726270.72</v>
      </c>
      <c r="C8" s="124">
        <v>11951</v>
      </c>
      <c r="D8" s="124">
        <v>32374.13</v>
      </c>
      <c r="F8" s="56"/>
      <c r="G8" s="56">
        <v>578481.1</v>
      </c>
      <c r="H8" s="56">
        <v>206151.32</v>
      </c>
      <c r="I8" s="56"/>
      <c r="J8" s="56"/>
      <c r="K8" s="125">
        <v>0</v>
      </c>
      <c r="L8" s="125">
        <v>5850</v>
      </c>
      <c r="M8" s="125">
        <v>70034</v>
      </c>
      <c r="N8" s="125">
        <v>112.56</v>
      </c>
      <c r="O8" s="56"/>
      <c r="P8" s="56"/>
      <c r="Q8" s="56">
        <v>321</v>
      </c>
      <c r="R8" s="56">
        <v>1649277.25</v>
      </c>
      <c r="S8" s="98">
        <v>772349.16</v>
      </c>
      <c r="U8" s="98">
        <v>778.51</v>
      </c>
      <c r="W8" s="98">
        <v>569120</v>
      </c>
      <c r="X8" s="98">
        <v>122380</v>
      </c>
      <c r="Y8" s="126">
        <v>726420</v>
      </c>
      <c r="AB8" s="126">
        <v>480603.65</v>
      </c>
      <c r="AC8" s="126">
        <v>107935</v>
      </c>
    </row>
    <row r="9" spans="1:32" x14ac:dyDescent="0.2">
      <c r="A9" s="56" t="s">
        <v>1812</v>
      </c>
      <c r="B9" s="124">
        <v>727484.45</v>
      </c>
      <c r="C9" s="124">
        <v>1235</v>
      </c>
      <c r="D9" s="124">
        <v>79158.350000000006</v>
      </c>
      <c r="F9" s="56"/>
      <c r="G9" s="56">
        <v>367138.48</v>
      </c>
      <c r="H9" s="56">
        <v>255136.76</v>
      </c>
      <c r="I9" s="56"/>
      <c r="J9" s="56"/>
      <c r="N9" s="125">
        <v>87</v>
      </c>
      <c r="O9" s="56"/>
      <c r="P9" s="56"/>
      <c r="Q9" s="56">
        <v>-0.6</v>
      </c>
      <c r="R9" s="56">
        <v>991159.3</v>
      </c>
      <c r="S9" s="98">
        <v>696266.01</v>
      </c>
      <c r="U9" s="98">
        <v>902.35</v>
      </c>
      <c r="W9" s="98">
        <v>655920</v>
      </c>
      <c r="X9" s="98">
        <v>344100</v>
      </c>
      <c r="Y9" s="126">
        <v>1016300</v>
      </c>
      <c r="AB9" s="126">
        <v>309984.2</v>
      </c>
      <c r="AC9" s="126">
        <v>87318.55</v>
      </c>
    </row>
    <row r="10" spans="1:32" x14ac:dyDescent="0.2">
      <c r="A10" s="56" t="s">
        <v>1813</v>
      </c>
      <c r="B10" s="124">
        <v>428046.2</v>
      </c>
      <c r="C10" s="124">
        <v>11387</v>
      </c>
      <c r="D10" s="124">
        <v>112372.44</v>
      </c>
      <c r="F10" s="56"/>
      <c r="G10" s="56">
        <v>858900.05</v>
      </c>
      <c r="H10" s="56">
        <v>247880.55</v>
      </c>
      <c r="I10" s="56"/>
      <c r="J10" s="56"/>
      <c r="K10" s="125">
        <v>15673</v>
      </c>
      <c r="L10" s="125">
        <v>2198.71</v>
      </c>
      <c r="N10" s="125">
        <v>911.89</v>
      </c>
      <c r="O10" s="56"/>
      <c r="P10" s="56"/>
      <c r="Q10" s="56">
        <v>-1.21</v>
      </c>
      <c r="R10" s="56">
        <v>169383.81</v>
      </c>
      <c r="S10" s="98">
        <v>604083.47</v>
      </c>
      <c r="T10" s="98">
        <v>110000</v>
      </c>
      <c r="U10" s="98">
        <v>611.39</v>
      </c>
      <c r="W10" s="98">
        <v>636600</v>
      </c>
      <c r="X10" s="98">
        <v>125980</v>
      </c>
      <c r="Y10" s="126">
        <v>762959.8</v>
      </c>
      <c r="AB10" s="126">
        <v>310509.27</v>
      </c>
      <c r="AC10" s="126">
        <v>142565.75</v>
      </c>
    </row>
    <row r="11" spans="1:32" x14ac:dyDescent="0.2">
      <c r="A11" s="56" t="s">
        <v>1814</v>
      </c>
      <c r="B11" s="124">
        <v>1372286.73</v>
      </c>
      <c r="C11" s="124">
        <v>49137.55</v>
      </c>
      <c r="D11" s="124">
        <v>175817.62</v>
      </c>
      <c r="F11" s="56"/>
      <c r="G11" s="56">
        <v>822740.5</v>
      </c>
      <c r="H11" s="56">
        <v>523133.22</v>
      </c>
      <c r="I11" s="56"/>
      <c r="J11" s="56"/>
      <c r="M11" s="125">
        <v>44000</v>
      </c>
      <c r="N11" s="125">
        <v>3.06</v>
      </c>
      <c r="O11" s="56"/>
      <c r="P11" s="56"/>
      <c r="Q11" s="56">
        <v>181535.63</v>
      </c>
      <c r="R11" s="56">
        <v>668274.24</v>
      </c>
      <c r="S11" s="98">
        <v>943215.85</v>
      </c>
      <c r="U11" s="98">
        <v>2019.02</v>
      </c>
      <c r="W11" s="98">
        <v>1013840</v>
      </c>
      <c r="X11" s="98">
        <v>540644</v>
      </c>
      <c r="Y11" s="126">
        <v>1726638</v>
      </c>
      <c r="AB11" s="126">
        <v>521291.66</v>
      </c>
      <c r="AC11" s="126">
        <v>122219.03</v>
      </c>
    </row>
    <row r="12" spans="1:32" x14ac:dyDescent="0.2">
      <c r="A12" s="56" t="s">
        <v>1815</v>
      </c>
      <c r="B12" s="124">
        <v>705437.66</v>
      </c>
      <c r="C12" s="124">
        <v>26577</v>
      </c>
      <c r="D12" s="124">
        <v>47417.35</v>
      </c>
      <c r="F12" s="56"/>
      <c r="G12" s="56">
        <v>847421.98</v>
      </c>
      <c r="H12" s="56">
        <v>319325.42</v>
      </c>
      <c r="I12" s="56"/>
      <c r="J12" s="56"/>
      <c r="K12" s="125">
        <v>1740</v>
      </c>
      <c r="N12" s="125">
        <v>184.29</v>
      </c>
      <c r="O12" s="56"/>
      <c r="P12" s="56"/>
      <c r="Q12" s="56"/>
      <c r="R12" s="56">
        <v>2102009.77</v>
      </c>
      <c r="S12" s="98">
        <v>698218.69</v>
      </c>
      <c r="T12" s="98">
        <v>55350</v>
      </c>
      <c r="U12" s="98">
        <v>1009.62</v>
      </c>
      <c r="W12" s="98">
        <v>1099840</v>
      </c>
      <c r="X12" s="98">
        <v>154380</v>
      </c>
      <c r="Y12" s="126">
        <v>1359980</v>
      </c>
      <c r="AB12" s="126">
        <v>256329.57</v>
      </c>
      <c r="AC12" s="126">
        <v>172310.53</v>
      </c>
    </row>
    <row r="13" spans="1:32" x14ac:dyDescent="0.2">
      <c r="A13" s="56" t="s">
        <v>1816</v>
      </c>
      <c r="B13" s="124">
        <v>736081.79</v>
      </c>
      <c r="C13" s="124">
        <v>36697</v>
      </c>
      <c r="D13" s="124">
        <v>149346.26999999999</v>
      </c>
      <c r="F13" s="56"/>
      <c r="G13" s="56">
        <v>1257538.8899999999</v>
      </c>
      <c r="H13" s="56">
        <v>228183.01</v>
      </c>
      <c r="I13" s="56"/>
      <c r="J13" s="56"/>
      <c r="N13" s="125">
        <v>56.09</v>
      </c>
      <c r="O13" s="56"/>
      <c r="P13" s="56"/>
      <c r="Q13" s="56">
        <v>-9600</v>
      </c>
      <c r="R13" s="56">
        <v>1442563.02</v>
      </c>
      <c r="S13" s="98">
        <v>940564.91</v>
      </c>
      <c r="U13" s="98">
        <v>607.79</v>
      </c>
      <c r="W13" s="98">
        <v>617220</v>
      </c>
      <c r="X13" s="98">
        <v>622780</v>
      </c>
      <c r="Y13" s="126">
        <v>1197640</v>
      </c>
      <c r="AA13" s="126">
        <v>16124</v>
      </c>
      <c r="AB13" s="126">
        <v>517790.26</v>
      </c>
      <c r="AC13" s="126">
        <v>139846.76999999999</v>
      </c>
    </row>
    <row r="14" spans="1:32" x14ac:dyDescent="0.2">
      <c r="A14" s="56" t="s">
        <v>1817</v>
      </c>
      <c r="B14" s="124">
        <v>958153.63</v>
      </c>
      <c r="C14" s="124">
        <v>19517</v>
      </c>
      <c r="D14" s="124">
        <v>75588.72</v>
      </c>
      <c r="F14" s="56"/>
      <c r="G14" s="56">
        <v>1180648.47</v>
      </c>
      <c r="H14" s="56">
        <v>126018.91</v>
      </c>
      <c r="I14" s="56"/>
      <c r="J14" s="56"/>
      <c r="K14" s="125">
        <v>0</v>
      </c>
      <c r="M14" s="125">
        <v>267213</v>
      </c>
      <c r="N14" s="125">
        <v>175.33</v>
      </c>
      <c r="O14" s="56"/>
      <c r="P14" s="56"/>
      <c r="Q14" s="56"/>
      <c r="R14" s="56">
        <v>484200</v>
      </c>
      <c r="S14" s="98">
        <v>753925.1</v>
      </c>
      <c r="U14" s="98">
        <v>1064.06</v>
      </c>
      <c r="W14" s="98">
        <v>1078660</v>
      </c>
      <c r="X14" s="98">
        <v>557270</v>
      </c>
      <c r="Y14" s="126">
        <v>1533054.5</v>
      </c>
      <c r="AB14" s="126">
        <v>592514.68999999994</v>
      </c>
      <c r="AC14" s="126">
        <v>94935.66</v>
      </c>
      <c r="AF14" s="126">
        <v>500</v>
      </c>
    </row>
    <row r="15" spans="1:32" x14ac:dyDescent="0.2">
      <c r="A15" s="56" t="s">
        <v>1818</v>
      </c>
      <c r="B15" s="124">
        <v>888616.67</v>
      </c>
      <c r="C15" s="124">
        <v>0</v>
      </c>
      <c r="D15" s="124">
        <v>313845.44</v>
      </c>
      <c r="F15" s="56"/>
      <c r="G15" s="56">
        <v>762134.04</v>
      </c>
      <c r="H15" s="56">
        <v>215316.14</v>
      </c>
      <c r="I15" s="56"/>
      <c r="J15" s="56"/>
      <c r="K15" s="125">
        <v>0</v>
      </c>
      <c r="M15" s="125">
        <v>720</v>
      </c>
      <c r="N15" s="125">
        <v>860.46</v>
      </c>
      <c r="O15" s="56"/>
      <c r="P15" s="56"/>
      <c r="Q15" s="56">
        <v>67400</v>
      </c>
      <c r="R15" s="56">
        <v>1884119.29</v>
      </c>
      <c r="S15" s="98">
        <v>1012722.19</v>
      </c>
      <c r="T15" s="98">
        <v>155424.51999999999</v>
      </c>
      <c r="U15" s="98">
        <v>1028.42</v>
      </c>
      <c r="W15" s="98">
        <v>1063040</v>
      </c>
      <c r="X15" s="98">
        <v>207780</v>
      </c>
      <c r="Y15" s="126">
        <v>1436829</v>
      </c>
      <c r="Z15" s="126">
        <v>3390</v>
      </c>
      <c r="AA15" s="126">
        <v>2974</v>
      </c>
      <c r="AB15" s="126">
        <v>608707.09</v>
      </c>
      <c r="AC15" s="126">
        <v>121561.98</v>
      </c>
    </row>
    <row r="16" spans="1:32" x14ac:dyDescent="0.2">
      <c r="A16" s="56" t="s">
        <v>1819</v>
      </c>
      <c r="B16" s="124">
        <v>701648.43</v>
      </c>
      <c r="C16" s="124">
        <v>0</v>
      </c>
      <c r="D16" s="124">
        <v>40774.870000000003</v>
      </c>
      <c r="F16" s="56"/>
      <c r="G16" s="56">
        <v>731581.23</v>
      </c>
      <c r="H16" s="56">
        <v>308579.19</v>
      </c>
      <c r="I16" s="56"/>
      <c r="J16" s="56"/>
      <c r="N16" s="125">
        <v>148</v>
      </c>
      <c r="O16" s="56"/>
      <c r="P16" s="56"/>
      <c r="Q16" s="56">
        <v>66440.820000000007</v>
      </c>
      <c r="R16" s="56">
        <v>2403607</v>
      </c>
      <c r="S16" s="98">
        <v>802327</v>
      </c>
      <c r="T16" s="98">
        <v>179885</v>
      </c>
      <c r="U16" s="98">
        <v>1081.29</v>
      </c>
      <c r="W16" s="98">
        <v>792720</v>
      </c>
      <c r="X16" s="98">
        <v>356552</v>
      </c>
      <c r="Y16" s="126">
        <v>1342952.5</v>
      </c>
      <c r="AB16" s="126">
        <v>384170.8</v>
      </c>
      <c r="AC16" s="126">
        <v>108558.66</v>
      </c>
      <c r="AF16" s="126">
        <v>500</v>
      </c>
    </row>
    <row r="17" spans="1:32" x14ac:dyDescent="0.2">
      <c r="A17" s="56" t="s">
        <v>1820</v>
      </c>
      <c r="B17" s="124">
        <v>922885.05</v>
      </c>
      <c r="C17" s="124">
        <v>13290</v>
      </c>
      <c r="D17" s="124">
        <v>233172.11</v>
      </c>
      <c r="F17" s="56"/>
      <c r="G17" s="56">
        <v>559142.36</v>
      </c>
      <c r="H17" s="56">
        <v>184413.41</v>
      </c>
      <c r="I17" s="56"/>
      <c r="J17" s="56"/>
      <c r="K17" s="125">
        <v>0</v>
      </c>
      <c r="N17" s="125">
        <v>212.41</v>
      </c>
      <c r="O17" s="56"/>
      <c r="P17" s="56"/>
      <c r="Q17" s="56">
        <v>-162199.79999999999</v>
      </c>
      <c r="R17" s="56">
        <v>2696435.34</v>
      </c>
      <c r="S17" s="98">
        <v>663834.22</v>
      </c>
      <c r="T17" s="98">
        <v>223100</v>
      </c>
      <c r="U17" s="98">
        <v>1829.66</v>
      </c>
      <c r="W17" s="98">
        <v>578680</v>
      </c>
      <c r="X17" s="98">
        <v>205560</v>
      </c>
      <c r="Y17" s="126">
        <v>886570</v>
      </c>
      <c r="AB17" s="126">
        <v>578533.07999999996</v>
      </c>
      <c r="AC17" s="126">
        <v>123108.46</v>
      </c>
    </row>
    <row r="18" spans="1:32" x14ac:dyDescent="0.2">
      <c r="A18" s="56" t="s">
        <v>1821</v>
      </c>
      <c r="B18" s="124">
        <v>971499.53</v>
      </c>
      <c r="C18" s="124">
        <v>33030</v>
      </c>
      <c r="D18" s="124">
        <v>107530.4</v>
      </c>
      <c r="F18" s="56"/>
      <c r="G18" s="56">
        <v>997994.71</v>
      </c>
      <c r="H18" s="56">
        <v>428915.68</v>
      </c>
      <c r="I18" s="56"/>
      <c r="J18" s="56"/>
      <c r="K18" s="125">
        <v>0</v>
      </c>
      <c r="L18" s="125">
        <v>6695.92</v>
      </c>
      <c r="N18" s="125">
        <v>560.67999999999995</v>
      </c>
      <c r="O18" s="56"/>
      <c r="P18" s="56"/>
      <c r="Q18" s="56"/>
      <c r="R18" s="56">
        <v>2510757.66</v>
      </c>
      <c r="S18" s="98">
        <v>1021238.57</v>
      </c>
      <c r="T18" s="98">
        <v>189234</v>
      </c>
      <c r="U18" s="98">
        <v>802.58</v>
      </c>
      <c r="W18" s="98">
        <v>1092640</v>
      </c>
      <c r="X18" s="98">
        <v>798080</v>
      </c>
      <c r="Y18" s="126">
        <v>1590440</v>
      </c>
      <c r="AB18" s="126">
        <v>689180.35</v>
      </c>
      <c r="AC18" s="126">
        <v>162506.99</v>
      </c>
    </row>
    <row r="19" spans="1:32" x14ac:dyDescent="0.2">
      <c r="A19" s="56" t="s">
        <v>1822</v>
      </c>
      <c r="B19" s="124">
        <v>1951821.63</v>
      </c>
      <c r="C19" s="124">
        <v>0</v>
      </c>
      <c r="D19" s="124">
        <v>44971.199999999997</v>
      </c>
      <c r="F19" s="56"/>
      <c r="G19" s="56">
        <v>3359036.73</v>
      </c>
      <c r="H19" s="56">
        <v>369746.8</v>
      </c>
      <c r="I19" s="56"/>
      <c r="J19" s="56"/>
      <c r="M19" s="125">
        <v>26260</v>
      </c>
      <c r="N19" s="125">
        <v>2532.34</v>
      </c>
      <c r="O19" s="56">
        <v>80000</v>
      </c>
      <c r="P19" s="56"/>
      <c r="Q19" s="56">
        <v>23420</v>
      </c>
      <c r="R19" s="56">
        <v>684118.79</v>
      </c>
      <c r="S19" s="98">
        <v>1373651.77</v>
      </c>
      <c r="U19" s="98">
        <v>2021.44</v>
      </c>
      <c r="W19" s="98">
        <v>539520</v>
      </c>
      <c r="X19" s="98">
        <v>801074</v>
      </c>
      <c r="Y19" s="126">
        <v>1192930</v>
      </c>
      <c r="AA19" s="126">
        <v>900</v>
      </c>
      <c r="AB19" s="126">
        <v>377209.04</v>
      </c>
      <c r="AC19" s="126">
        <v>228877.95</v>
      </c>
    </row>
    <row r="20" spans="1:32" x14ac:dyDescent="0.2">
      <c r="A20" s="56" t="s">
        <v>1823</v>
      </c>
      <c r="B20" s="124">
        <v>302794.55</v>
      </c>
      <c r="C20" s="124">
        <v>0</v>
      </c>
      <c r="D20" s="124">
        <v>52679.58</v>
      </c>
      <c r="F20" s="56"/>
      <c r="G20" s="56">
        <v>447684.79</v>
      </c>
      <c r="H20" s="56">
        <v>200954.23</v>
      </c>
      <c r="I20" s="56"/>
      <c r="J20" s="56"/>
      <c r="M20" s="125">
        <v>40000</v>
      </c>
      <c r="N20" s="125">
        <v>74</v>
      </c>
      <c r="O20" s="56"/>
      <c r="P20" s="56"/>
      <c r="Q20" s="56"/>
      <c r="R20" s="56">
        <v>787661.67</v>
      </c>
      <c r="S20" s="98">
        <v>617820.30000000005</v>
      </c>
      <c r="U20" s="98">
        <v>270.23</v>
      </c>
      <c r="W20" s="98">
        <v>1068080</v>
      </c>
      <c r="X20" s="98">
        <v>116380</v>
      </c>
      <c r="Y20" s="126">
        <v>1229220</v>
      </c>
      <c r="AB20" s="126">
        <v>347361.05</v>
      </c>
      <c r="AC20" s="126">
        <v>73601.16</v>
      </c>
    </row>
    <row r="21" spans="1:32" ht="15" customHeight="1" x14ac:dyDescent="0.2">
      <c r="A21" s="56" t="s">
        <v>1824</v>
      </c>
      <c r="B21" s="124">
        <v>597909.48</v>
      </c>
      <c r="C21" s="124">
        <v>4999.5</v>
      </c>
      <c r="D21" s="124">
        <v>47402.39</v>
      </c>
      <c r="F21" s="56"/>
      <c r="G21" s="56">
        <v>826963.13</v>
      </c>
      <c r="H21" s="56">
        <v>256980.67</v>
      </c>
      <c r="I21" s="56"/>
      <c r="J21" s="56"/>
      <c r="K21" s="125">
        <v>0</v>
      </c>
      <c r="N21" s="125">
        <v>121.4</v>
      </c>
      <c r="O21" s="56"/>
      <c r="P21" s="56"/>
      <c r="Q21" s="56">
        <v>-97.27</v>
      </c>
      <c r="R21" s="56">
        <v>1709584.67</v>
      </c>
      <c r="S21" s="98">
        <v>546552.96</v>
      </c>
      <c r="U21" s="98">
        <v>832.44</v>
      </c>
      <c r="W21" s="98">
        <v>983280</v>
      </c>
      <c r="X21" s="98">
        <v>120760</v>
      </c>
      <c r="Y21" s="126">
        <v>1139041</v>
      </c>
      <c r="AB21" s="126">
        <v>259193.15</v>
      </c>
      <c r="AC21" s="126">
        <v>179394.58</v>
      </c>
    </row>
    <row r="22" spans="1:32" x14ac:dyDescent="0.2">
      <c r="A22" s="56" t="s">
        <v>1928</v>
      </c>
      <c r="B22" s="124">
        <v>282325.93</v>
      </c>
      <c r="C22" s="124">
        <v>12783</v>
      </c>
      <c r="D22" s="124">
        <v>158937.92000000001</v>
      </c>
      <c r="F22" s="56"/>
      <c r="G22" s="56">
        <v>1058451.24</v>
      </c>
      <c r="H22" s="56">
        <v>406294.8</v>
      </c>
      <c r="I22" s="56"/>
      <c r="J22" s="56"/>
      <c r="L22" s="125">
        <v>0</v>
      </c>
      <c r="N22" s="125">
        <v>549.4</v>
      </c>
      <c r="O22" s="56"/>
      <c r="P22" s="56"/>
      <c r="Q22" s="56">
        <v>115854.85</v>
      </c>
      <c r="R22" s="56">
        <v>2287426.9300000002</v>
      </c>
      <c r="S22" s="98">
        <v>833805.39</v>
      </c>
      <c r="U22" s="98">
        <v>222.25</v>
      </c>
      <c r="W22" s="98">
        <v>696120</v>
      </c>
      <c r="X22" s="98">
        <v>69680</v>
      </c>
      <c r="Y22" s="126">
        <v>944640</v>
      </c>
      <c r="AB22" s="126">
        <v>335854.96</v>
      </c>
      <c r="AC22" s="126">
        <v>169901.67</v>
      </c>
    </row>
    <row r="23" spans="1:32" x14ac:dyDescent="0.2">
      <c r="A23" s="56" t="s">
        <v>1825</v>
      </c>
      <c r="B23" s="124">
        <v>191998.11</v>
      </c>
      <c r="C23" s="124">
        <v>0</v>
      </c>
      <c r="D23" s="124">
        <v>39669.19</v>
      </c>
      <c r="F23" s="56"/>
      <c r="G23" s="56">
        <v>1008138.38</v>
      </c>
      <c r="H23" s="56">
        <v>191017.1</v>
      </c>
      <c r="I23" s="56"/>
      <c r="J23" s="56"/>
      <c r="N23" s="125">
        <v>149.19999999999999</v>
      </c>
      <c r="O23" s="56">
        <v>0</v>
      </c>
      <c r="P23" s="56"/>
      <c r="Q23" s="56">
        <v>14826.49</v>
      </c>
      <c r="R23" s="56">
        <v>2091979.99</v>
      </c>
      <c r="S23" s="98">
        <v>483750.43</v>
      </c>
      <c r="T23" s="98">
        <v>19200</v>
      </c>
      <c r="U23" s="98">
        <v>84.36</v>
      </c>
      <c r="W23" s="98">
        <v>542752</v>
      </c>
      <c r="X23" s="98">
        <v>132938</v>
      </c>
      <c r="Y23" s="126">
        <v>554752</v>
      </c>
      <c r="AB23" s="126">
        <v>349591.34</v>
      </c>
      <c r="AC23" s="126">
        <v>162954.01</v>
      </c>
    </row>
    <row r="24" spans="1:32" x14ac:dyDescent="0.2">
      <c r="A24" s="56" t="s">
        <v>1826</v>
      </c>
      <c r="B24" s="124">
        <v>1056115.46</v>
      </c>
      <c r="C24" s="124">
        <v>30740</v>
      </c>
      <c r="D24" s="124">
        <v>19222.830000000002</v>
      </c>
      <c r="F24" s="56"/>
      <c r="G24" s="56">
        <v>759603.22</v>
      </c>
      <c r="H24" s="56">
        <v>285906.34000000003</v>
      </c>
      <c r="I24" s="56"/>
      <c r="J24" s="56"/>
      <c r="N24" s="125">
        <v>165.3</v>
      </c>
      <c r="O24" s="56">
        <v>64445</v>
      </c>
      <c r="P24" s="56"/>
      <c r="Q24" s="56">
        <v>54985.69</v>
      </c>
      <c r="R24" s="56"/>
      <c r="S24" s="98">
        <v>1049298.67</v>
      </c>
      <c r="T24" s="98">
        <v>484611</v>
      </c>
      <c r="U24" s="98">
        <v>930.98</v>
      </c>
      <c r="W24" s="98">
        <v>1234260</v>
      </c>
      <c r="X24" s="98">
        <v>101610</v>
      </c>
      <c r="Y24" s="126">
        <v>1612900</v>
      </c>
      <c r="AB24" s="126">
        <v>589863.55000000005</v>
      </c>
      <c r="AC24" s="126">
        <v>158000.75</v>
      </c>
      <c r="AF24" s="126">
        <v>49320</v>
      </c>
    </row>
    <row r="25" spans="1:32" x14ac:dyDescent="0.2">
      <c r="A25" s="56" t="s">
        <v>1827</v>
      </c>
      <c r="B25" s="124">
        <v>301274.09999999998</v>
      </c>
      <c r="C25" s="124">
        <v>0</v>
      </c>
      <c r="D25" s="124">
        <v>8193.25</v>
      </c>
      <c r="F25" s="56"/>
      <c r="G25" s="56">
        <v>1218978.53</v>
      </c>
      <c r="H25" s="56">
        <v>171031.26</v>
      </c>
      <c r="I25" s="56"/>
      <c r="J25" s="56"/>
      <c r="K25" s="125">
        <v>0</v>
      </c>
      <c r="N25" s="125">
        <v>419.34</v>
      </c>
      <c r="O25" s="56"/>
      <c r="P25" s="56"/>
      <c r="Q25" s="56">
        <v>10153.91</v>
      </c>
      <c r="R25" s="56">
        <v>1967042.37</v>
      </c>
      <c r="S25" s="98">
        <v>445929.5</v>
      </c>
      <c r="U25" s="98">
        <v>289.7</v>
      </c>
      <c r="W25" s="98">
        <v>871606.5</v>
      </c>
      <c r="X25" s="98">
        <v>25200</v>
      </c>
      <c r="Y25" s="126">
        <v>883606.5</v>
      </c>
      <c r="AB25" s="126">
        <v>225318.84</v>
      </c>
      <c r="AC25" s="126">
        <v>138854.68</v>
      </c>
    </row>
    <row r="26" spans="1:32" x14ac:dyDescent="0.2">
      <c r="A26" s="56" t="s">
        <v>1828</v>
      </c>
      <c r="B26" s="124">
        <v>499101.15</v>
      </c>
      <c r="C26" s="124">
        <v>0</v>
      </c>
      <c r="D26" s="124">
        <v>11833.48</v>
      </c>
      <c r="F26" s="56"/>
      <c r="G26" s="56">
        <v>768502.82</v>
      </c>
      <c r="H26" s="56">
        <v>229593.02</v>
      </c>
      <c r="I26" s="56"/>
      <c r="J26" s="56"/>
      <c r="K26" s="125">
        <v>0</v>
      </c>
      <c r="L26" s="125">
        <v>-9600</v>
      </c>
      <c r="M26" s="125">
        <v>45300</v>
      </c>
      <c r="N26" s="125">
        <v>416.66</v>
      </c>
      <c r="O26" s="56"/>
      <c r="P26" s="56"/>
      <c r="Q26" s="56">
        <v>67822.17</v>
      </c>
      <c r="R26" s="56">
        <v>1301651.56</v>
      </c>
      <c r="S26" s="98">
        <v>706966.32</v>
      </c>
      <c r="U26" s="98">
        <v>527.38</v>
      </c>
      <c r="W26" s="98">
        <v>364990</v>
      </c>
      <c r="X26" s="98">
        <v>43800</v>
      </c>
      <c r="Y26" s="126">
        <v>390490</v>
      </c>
      <c r="AB26" s="126">
        <v>401801.02</v>
      </c>
      <c r="AC26" s="126">
        <v>153894.44</v>
      </c>
    </row>
    <row r="27" spans="1:32" x14ac:dyDescent="0.2">
      <c r="A27" s="56" t="s">
        <v>1829</v>
      </c>
      <c r="B27" s="124">
        <v>526279.43999999994</v>
      </c>
      <c r="C27" s="124">
        <v>0</v>
      </c>
      <c r="D27" s="124">
        <v>26256.7</v>
      </c>
      <c r="F27" s="56"/>
      <c r="G27" s="56">
        <v>2007459.61</v>
      </c>
      <c r="H27" s="56">
        <v>316981.19</v>
      </c>
      <c r="I27" s="56"/>
      <c r="J27" s="56"/>
      <c r="K27" s="125">
        <v>0</v>
      </c>
      <c r="N27" s="125">
        <v>266.16000000000003</v>
      </c>
      <c r="O27" s="56"/>
      <c r="P27" s="56"/>
      <c r="Q27" s="56">
        <v>700.02</v>
      </c>
      <c r="R27" s="56">
        <v>1776680.82</v>
      </c>
      <c r="S27" s="98">
        <v>1251738.45</v>
      </c>
      <c r="U27" s="98">
        <v>159.85</v>
      </c>
      <c r="W27" s="98">
        <v>686140</v>
      </c>
      <c r="X27" s="98">
        <v>118649</v>
      </c>
      <c r="Y27" s="126">
        <v>1091620</v>
      </c>
      <c r="AB27" s="126">
        <v>344154.16</v>
      </c>
      <c r="AC27" s="126">
        <v>203061.36</v>
      </c>
    </row>
    <row r="28" spans="1:32" x14ac:dyDescent="0.2">
      <c r="A28" s="56" t="s">
        <v>1830</v>
      </c>
      <c r="B28" s="124">
        <v>621366.1</v>
      </c>
      <c r="C28" s="124">
        <v>36261</v>
      </c>
      <c r="D28" s="124">
        <v>16038.72</v>
      </c>
      <c r="F28" s="56"/>
      <c r="G28" s="56">
        <v>1459482.56</v>
      </c>
      <c r="H28" s="56">
        <v>280270.44</v>
      </c>
      <c r="I28" s="56"/>
      <c r="J28" s="56"/>
      <c r="K28" s="125">
        <v>1900</v>
      </c>
      <c r="L28" s="125">
        <v>41171.69</v>
      </c>
      <c r="N28" s="125">
        <v>156.31</v>
      </c>
      <c r="O28" s="56"/>
      <c r="P28" s="56"/>
      <c r="Q28" s="56">
        <v>14926.08</v>
      </c>
      <c r="R28" s="56">
        <v>2074982.75</v>
      </c>
      <c r="S28" s="98">
        <v>1682211.8</v>
      </c>
      <c r="U28" s="98">
        <v>593.88</v>
      </c>
      <c r="V28" s="98">
        <v>110</v>
      </c>
      <c r="W28" s="98">
        <v>1493378.5</v>
      </c>
      <c r="X28" s="98">
        <v>226515</v>
      </c>
      <c r="Y28" s="126">
        <v>2209638.5</v>
      </c>
      <c r="AB28" s="126">
        <v>567629.56999999995</v>
      </c>
      <c r="AC28" s="126">
        <v>238608.6</v>
      </c>
      <c r="AE28" s="126">
        <v>3</v>
      </c>
    </row>
    <row r="29" spans="1:32" x14ac:dyDescent="0.2">
      <c r="A29" s="56" t="s">
        <v>1831</v>
      </c>
      <c r="B29" s="124">
        <v>393300.77</v>
      </c>
      <c r="C29" s="124">
        <v>7834</v>
      </c>
      <c r="D29" s="124">
        <v>134481.17000000001</v>
      </c>
      <c r="F29" s="56"/>
      <c r="G29" s="56">
        <v>651657.68000000005</v>
      </c>
      <c r="H29" s="56">
        <v>259136.09</v>
      </c>
      <c r="I29" s="56"/>
      <c r="J29" s="56"/>
      <c r="L29" s="125">
        <v>21531.54</v>
      </c>
      <c r="N29" s="125">
        <v>146</v>
      </c>
      <c r="O29" s="56"/>
      <c r="P29" s="56"/>
      <c r="Q29" s="56">
        <v>22294.71</v>
      </c>
      <c r="R29" s="56">
        <v>1942599.48</v>
      </c>
      <c r="S29" s="98">
        <v>764309.13</v>
      </c>
      <c r="U29" s="98">
        <v>641.74</v>
      </c>
      <c r="W29" s="98">
        <v>736804</v>
      </c>
      <c r="X29" s="98">
        <v>45803</v>
      </c>
      <c r="Y29" s="126">
        <v>821207</v>
      </c>
      <c r="AB29" s="126">
        <v>314810.51</v>
      </c>
      <c r="AC29" s="126">
        <v>116358.44</v>
      </c>
      <c r="AF29" s="126">
        <v>900</v>
      </c>
    </row>
    <row r="30" spans="1:32" x14ac:dyDescent="0.2">
      <c r="A30" s="56" t="s">
        <v>1832</v>
      </c>
      <c r="B30" s="124">
        <v>689205.17</v>
      </c>
      <c r="C30" s="124">
        <v>19060.5</v>
      </c>
      <c r="D30" s="124">
        <v>85955.18</v>
      </c>
      <c r="F30" s="56"/>
      <c r="G30" s="56">
        <v>929707.37</v>
      </c>
      <c r="H30" s="56">
        <v>278793.17</v>
      </c>
      <c r="I30" s="56"/>
      <c r="J30" s="56"/>
      <c r="K30" s="125">
        <v>9700</v>
      </c>
      <c r="L30" s="125">
        <v>18952.52</v>
      </c>
      <c r="N30" s="125">
        <v>164.25</v>
      </c>
      <c r="O30" s="56"/>
      <c r="P30" s="56"/>
      <c r="Q30" s="56">
        <v>47389.14</v>
      </c>
      <c r="R30" s="56">
        <v>1357301.45</v>
      </c>
      <c r="S30" s="98">
        <v>1135843.1200000001</v>
      </c>
      <c r="U30" s="98">
        <v>1154.4000000000001</v>
      </c>
      <c r="V30" s="98">
        <v>60</v>
      </c>
      <c r="W30" s="98">
        <v>722944</v>
      </c>
      <c r="X30" s="98">
        <v>64115</v>
      </c>
      <c r="Y30" s="126">
        <v>1043004</v>
      </c>
      <c r="AB30" s="126">
        <v>373821.07</v>
      </c>
      <c r="AC30" s="126">
        <v>123443.16</v>
      </c>
      <c r="AE30" s="126">
        <v>1</v>
      </c>
      <c r="AF30" s="126">
        <v>1800</v>
      </c>
    </row>
    <row r="31" spans="1:32" x14ac:dyDescent="0.2">
      <c r="A31" s="56" t="s">
        <v>1833</v>
      </c>
      <c r="B31" s="124">
        <v>432616.07</v>
      </c>
      <c r="C31" s="124">
        <v>550</v>
      </c>
      <c r="D31" s="124">
        <v>120277.06</v>
      </c>
      <c r="F31" s="56"/>
      <c r="G31" s="56">
        <v>497272.71</v>
      </c>
      <c r="H31" s="56">
        <v>170994.71</v>
      </c>
      <c r="I31" s="56"/>
      <c r="J31" s="56"/>
      <c r="K31" s="125">
        <v>0</v>
      </c>
      <c r="L31" s="125">
        <v>35599.370000000003</v>
      </c>
      <c r="M31" s="125">
        <v>0.09</v>
      </c>
      <c r="N31" s="125">
        <v>154.31</v>
      </c>
      <c r="O31" s="56">
        <v>9903</v>
      </c>
      <c r="P31" s="56"/>
      <c r="Q31" s="56">
        <v>161486.91</v>
      </c>
      <c r="R31" s="56">
        <v>1339755.76</v>
      </c>
      <c r="S31" s="98">
        <v>960958.31</v>
      </c>
      <c r="T31" s="98">
        <v>1286.45</v>
      </c>
      <c r="U31" s="98">
        <v>586.19000000000005</v>
      </c>
      <c r="V31" s="98">
        <v>800</v>
      </c>
      <c r="W31" s="98">
        <v>1055534.8999999999</v>
      </c>
      <c r="X31" s="98">
        <v>82615</v>
      </c>
      <c r="Y31" s="126">
        <v>1431114.9</v>
      </c>
      <c r="AB31" s="126">
        <v>443808.82</v>
      </c>
      <c r="AC31" s="126">
        <v>290249.33</v>
      </c>
      <c r="AE31" s="126">
        <v>3</v>
      </c>
      <c r="AF31" s="126">
        <v>1500</v>
      </c>
    </row>
    <row r="32" spans="1:32" x14ac:dyDescent="0.2">
      <c r="A32" s="56" t="s">
        <v>1834</v>
      </c>
      <c r="B32" s="124">
        <v>415696.41</v>
      </c>
      <c r="C32" s="124">
        <v>0</v>
      </c>
      <c r="D32" s="124">
        <v>76658</v>
      </c>
      <c r="F32" s="56"/>
      <c r="G32" s="56">
        <v>1180361.1200000001</v>
      </c>
      <c r="H32" s="56">
        <v>188215.83</v>
      </c>
      <c r="I32" s="56"/>
      <c r="J32" s="56"/>
      <c r="K32" s="125">
        <v>0</v>
      </c>
      <c r="L32" s="125">
        <v>21045.919999999998</v>
      </c>
      <c r="N32" s="125">
        <v>132.68</v>
      </c>
      <c r="O32" s="56"/>
      <c r="P32" s="56"/>
      <c r="Q32" s="56">
        <v>-9316.26</v>
      </c>
      <c r="R32" s="56">
        <v>2103448.6</v>
      </c>
      <c r="S32" s="98">
        <v>1022636.72</v>
      </c>
      <c r="U32" s="98">
        <v>723.62</v>
      </c>
      <c r="W32" s="98">
        <v>1051091.5</v>
      </c>
      <c r="X32" s="98">
        <v>83000</v>
      </c>
      <c r="Y32" s="126">
        <v>1411691.5</v>
      </c>
      <c r="AB32" s="126">
        <v>309616.52</v>
      </c>
      <c r="AC32" s="126">
        <v>206195.46</v>
      </c>
      <c r="AE32" s="126">
        <v>3</v>
      </c>
      <c r="AF32" s="126">
        <v>900</v>
      </c>
    </row>
    <row r="33" spans="1:32" x14ac:dyDescent="0.2">
      <c r="A33" s="56" t="s">
        <v>1835</v>
      </c>
      <c r="B33" s="124">
        <v>642765.17000000004</v>
      </c>
      <c r="C33" s="124">
        <v>3585.5</v>
      </c>
      <c r="D33" s="124">
        <v>69953.289999999994</v>
      </c>
      <c r="F33" s="56"/>
      <c r="G33" s="56">
        <v>482726.17</v>
      </c>
      <c r="H33" s="56">
        <v>295258.58</v>
      </c>
      <c r="I33" s="56"/>
      <c r="J33" s="56"/>
      <c r="K33" s="125">
        <v>0</v>
      </c>
      <c r="L33" s="125">
        <v>18191.93</v>
      </c>
      <c r="N33" s="125">
        <v>876.21</v>
      </c>
      <c r="O33" s="56">
        <v>18629.810000000001</v>
      </c>
      <c r="P33" s="56"/>
      <c r="Q33" s="56">
        <v>94908.73</v>
      </c>
      <c r="R33" s="56">
        <v>1634028.2</v>
      </c>
      <c r="S33" s="98">
        <v>751489.53</v>
      </c>
      <c r="T33" s="98">
        <v>1306.8599999999999</v>
      </c>
      <c r="U33" s="98">
        <v>1056.56</v>
      </c>
      <c r="W33" s="98">
        <v>375900</v>
      </c>
      <c r="X33" s="98">
        <v>67615</v>
      </c>
      <c r="Y33" s="126">
        <v>605500</v>
      </c>
      <c r="AB33" s="126">
        <v>268543.21999999997</v>
      </c>
      <c r="AC33" s="126">
        <v>196487.36</v>
      </c>
      <c r="AF33" s="126">
        <v>900</v>
      </c>
    </row>
    <row r="34" spans="1:32" x14ac:dyDescent="0.2">
      <c r="A34" s="56" t="s">
        <v>1836</v>
      </c>
      <c r="B34" s="124">
        <v>283757.06</v>
      </c>
      <c r="C34" s="124">
        <v>3397</v>
      </c>
      <c r="D34" s="124">
        <v>66914.399999999994</v>
      </c>
      <c r="F34" s="56"/>
      <c r="G34" s="56">
        <v>632799.16</v>
      </c>
      <c r="H34" s="56">
        <v>266953.73</v>
      </c>
      <c r="I34" s="56"/>
      <c r="J34" s="56"/>
      <c r="K34" s="125">
        <v>0</v>
      </c>
      <c r="L34" s="125">
        <v>6200.05</v>
      </c>
      <c r="N34" s="125">
        <v>1376.22</v>
      </c>
      <c r="O34" s="56"/>
      <c r="P34" s="56"/>
      <c r="Q34" s="56">
        <v>44138.62</v>
      </c>
      <c r="R34" s="56">
        <v>391756.52</v>
      </c>
      <c r="S34" s="98">
        <v>1016280.96</v>
      </c>
      <c r="U34" s="98">
        <v>697.13</v>
      </c>
      <c r="V34" s="98">
        <v>350</v>
      </c>
      <c r="W34" s="98">
        <v>1107529.3</v>
      </c>
      <c r="X34" s="98">
        <v>90221</v>
      </c>
      <c r="Y34" s="126">
        <v>1340455.3</v>
      </c>
      <c r="AB34" s="126">
        <v>542107.30000000005</v>
      </c>
      <c r="AC34" s="126">
        <v>99120.66</v>
      </c>
      <c r="AE34" s="126">
        <v>2</v>
      </c>
      <c r="AF34" s="126">
        <v>900</v>
      </c>
    </row>
    <row r="35" spans="1:32" x14ac:dyDescent="0.2">
      <c r="A35" s="56" t="s">
        <v>1837</v>
      </c>
      <c r="B35" s="124">
        <v>390057.92</v>
      </c>
      <c r="C35" s="124">
        <v>26387</v>
      </c>
      <c r="D35" s="124">
        <v>57627.4</v>
      </c>
      <c r="F35" s="56"/>
      <c r="G35" s="56">
        <v>478180.94</v>
      </c>
      <c r="H35" s="56">
        <v>286493.51</v>
      </c>
      <c r="I35" s="56"/>
      <c r="J35" s="56"/>
      <c r="K35" s="125">
        <v>0</v>
      </c>
      <c r="L35" s="125">
        <v>24985.57</v>
      </c>
      <c r="N35" s="125">
        <v>371.89</v>
      </c>
      <c r="O35" s="56"/>
      <c r="P35" s="56"/>
      <c r="Q35" s="56">
        <v>3795.98</v>
      </c>
      <c r="R35" s="56">
        <v>459399.49</v>
      </c>
      <c r="S35" s="98">
        <v>630498.75</v>
      </c>
      <c r="U35" s="98">
        <v>659.55</v>
      </c>
      <c r="V35" s="98">
        <v>20</v>
      </c>
      <c r="W35" s="98">
        <v>732388</v>
      </c>
      <c r="X35" s="98">
        <v>73918</v>
      </c>
      <c r="Y35" s="126">
        <v>807891</v>
      </c>
      <c r="AB35" s="126">
        <v>252668.13</v>
      </c>
      <c r="AC35" s="126">
        <v>90864.67</v>
      </c>
    </row>
    <row r="36" spans="1:32" x14ac:dyDescent="0.2">
      <c r="A36" s="56" t="s">
        <v>1838</v>
      </c>
      <c r="B36" s="124">
        <v>330894.94</v>
      </c>
      <c r="C36" s="124">
        <v>6038.2</v>
      </c>
      <c r="D36" s="124">
        <v>48469.919999999998</v>
      </c>
      <c r="F36" s="56"/>
      <c r="G36" s="56">
        <v>770553.97</v>
      </c>
      <c r="H36" s="56">
        <v>189854.18</v>
      </c>
      <c r="I36" s="56"/>
      <c r="J36" s="56"/>
      <c r="K36" s="125">
        <v>0</v>
      </c>
      <c r="L36" s="125">
        <v>22536.28</v>
      </c>
      <c r="N36" s="125">
        <v>134</v>
      </c>
      <c r="O36" s="56">
        <v>13761.1</v>
      </c>
      <c r="P36" s="56"/>
      <c r="Q36" s="56">
        <v>59041.47</v>
      </c>
      <c r="R36" s="56">
        <v>556569.79</v>
      </c>
      <c r="S36" s="98">
        <v>866026.24</v>
      </c>
      <c r="T36" s="98">
        <v>86438.720000000001</v>
      </c>
      <c r="U36" s="98">
        <v>386.08</v>
      </c>
      <c r="V36" s="98">
        <v>30</v>
      </c>
      <c r="W36" s="98">
        <v>946080.5</v>
      </c>
      <c r="X36" s="98">
        <v>36115</v>
      </c>
      <c r="Y36" s="126">
        <v>1157545.5</v>
      </c>
      <c r="AB36" s="126">
        <v>282549.23</v>
      </c>
      <c r="AC36" s="126">
        <v>126593.93</v>
      </c>
      <c r="AF36" s="126">
        <v>900</v>
      </c>
    </row>
    <row r="37" spans="1:32" x14ac:dyDescent="0.2">
      <c r="A37" s="56" t="s">
        <v>1839</v>
      </c>
      <c r="B37" s="124">
        <v>407639.82</v>
      </c>
      <c r="C37" s="124">
        <v>0</v>
      </c>
      <c r="D37" s="124">
        <v>94779.57</v>
      </c>
      <c r="F37" s="56"/>
      <c r="G37" s="56">
        <v>332285.83</v>
      </c>
      <c r="H37" s="56">
        <v>260689.2</v>
      </c>
      <c r="I37" s="56"/>
      <c r="J37" s="56"/>
      <c r="K37" s="125">
        <v>0</v>
      </c>
      <c r="L37" s="125">
        <v>16800</v>
      </c>
      <c r="M37" s="125">
        <v>92155</v>
      </c>
      <c r="N37" s="125">
        <v>438.26</v>
      </c>
      <c r="O37" s="56"/>
      <c r="P37" s="56"/>
      <c r="Q37" s="56">
        <v>31237.95</v>
      </c>
      <c r="R37" s="56">
        <v>1714982.69</v>
      </c>
      <c r="S37" s="98">
        <v>909115.3</v>
      </c>
      <c r="U37" s="98">
        <v>571.9</v>
      </c>
      <c r="V37" s="98">
        <v>120</v>
      </c>
      <c r="W37" s="98">
        <v>869932</v>
      </c>
      <c r="X37" s="98">
        <v>71615</v>
      </c>
      <c r="Y37" s="126">
        <v>1092695</v>
      </c>
      <c r="AB37" s="126">
        <v>426235.84</v>
      </c>
      <c r="AC37" s="126">
        <v>88996.71</v>
      </c>
      <c r="AE37" s="126">
        <v>1</v>
      </c>
    </row>
    <row r="38" spans="1:32" x14ac:dyDescent="0.2">
      <c r="A38" s="56" t="s">
        <v>1840</v>
      </c>
      <c r="B38" s="124">
        <v>280210.52</v>
      </c>
      <c r="C38" s="124">
        <v>441</v>
      </c>
      <c r="D38" s="124">
        <v>101274.84</v>
      </c>
      <c r="F38" s="56"/>
      <c r="G38" s="56">
        <v>1201977.6299999999</v>
      </c>
      <c r="H38" s="56">
        <v>219408.07</v>
      </c>
      <c r="I38" s="56"/>
      <c r="J38" s="56"/>
      <c r="K38" s="125">
        <v>0</v>
      </c>
      <c r="L38" s="125">
        <v>20122.03</v>
      </c>
      <c r="N38" s="125">
        <v>346.22</v>
      </c>
      <c r="O38" s="56"/>
      <c r="P38" s="56"/>
      <c r="Q38" s="56">
        <v>33811.199999999997</v>
      </c>
      <c r="R38" s="56">
        <v>2179663.7000000002</v>
      </c>
      <c r="S38" s="98">
        <v>970387.38</v>
      </c>
      <c r="U38" s="98">
        <v>456.21</v>
      </c>
      <c r="V38" s="98">
        <v>540</v>
      </c>
      <c r="W38" s="98">
        <v>984804</v>
      </c>
      <c r="X38" s="98">
        <v>138615</v>
      </c>
      <c r="Y38" s="126">
        <v>1288004</v>
      </c>
      <c r="AB38" s="126">
        <v>336265.33</v>
      </c>
      <c r="AC38" s="126">
        <v>375693.1</v>
      </c>
      <c r="AE38" s="126">
        <v>2</v>
      </c>
      <c r="AF38" s="126">
        <v>900</v>
      </c>
    </row>
    <row r="39" spans="1:32" x14ac:dyDescent="0.2">
      <c r="A39" s="56" t="s">
        <v>1841</v>
      </c>
      <c r="B39" s="124">
        <v>882741.65</v>
      </c>
      <c r="C39" s="124">
        <v>8525.75</v>
      </c>
      <c r="D39" s="124">
        <v>24326.46</v>
      </c>
      <c r="F39" s="56"/>
      <c r="G39" s="56">
        <v>494394.82</v>
      </c>
      <c r="H39" s="56">
        <v>342890.65</v>
      </c>
      <c r="I39" s="56"/>
      <c r="J39" s="56"/>
      <c r="K39" s="125">
        <v>0</v>
      </c>
      <c r="L39" s="125">
        <v>26674.959999999999</v>
      </c>
      <c r="N39" s="125">
        <v>218.34</v>
      </c>
      <c r="O39" s="56"/>
      <c r="P39" s="56"/>
      <c r="Q39" s="56"/>
      <c r="R39" s="56">
        <v>1994257.35</v>
      </c>
      <c r="S39" s="98">
        <v>1076506.17</v>
      </c>
      <c r="U39" s="98">
        <v>1453.34</v>
      </c>
      <c r="W39" s="98">
        <v>648400</v>
      </c>
      <c r="X39" s="98">
        <v>33995</v>
      </c>
      <c r="Y39" s="126">
        <v>983380</v>
      </c>
      <c r="AB39" s="126">
        <v>317142.26</v>
      </c>
      <c r="AC39" s="126">
        <v>184521.45</v>
      </c>
      <c r="AF39" s="126">
        <v>50000</v>
      </c>
    </row>
    <row r="40" spans="1:32" x14ac:dyDescent="0.2">
      <c r="A40" s="56" t="s">
        <v>1842</v>
      </c>
      <c r="B40" s="124">
        <v>449974.94</v>
      </c>
      <c r="C40" s="124">
        <v>0</v>
      </c>
      <c r="D40" s="124">
        <v>80994.789999999994</v>
      </c>
      <c r="F40" s="56"/>
      <c r="G40" s="56">
        <v>869435.29</v>
      </c>
      <c r="H40" s="56">
        <v>481516</v>
      </c>
      <c r="I40" s="56"/>
      <c r="J40" s="56"/>
      <c r="L40" s="125">
        <v>49334.06</v>
      </c>
      <c r="N40" s="125">
        <v>144</v>
      </c>
      <c r="O40" s="56">
        <v>10000</v>
      </c>
      <c r="P40" s="56"/>
      <c r="Q40" s="56">
        <v>26432.29</v>
      </c>
      <c r="R40" s="56"/>
      <c r="S40" s="98">
        <v>922094.34</v>
      </c>
      <c r="U40" s="98">
        <v>806.17</v>
      </c>
      <c r="W40" s="98">
        <v>1411515.6</v>
      </c>
      <c r="X40" s="98">
        <v>68915</v>
      </c>
      <c r="Y40" s="126">
        <v>1683975.6</v>
      </c>
      <c r="AB40" s="126">
        <v>270169.75</v>
      </c>
      <c r="AC40" s="126">
        <v>212953.45</v>
      </c>
      <c r="AE40" s="126">
        <v>1</v>
      </c>
      <c r="AF40" s="126">
        <v>1500</v>
      </c>
    </row>
    <row r="41" spans="1:32" x14ac:dyDescent="0.2">
      <c r="A41" s="56" t="s">
        <v>1921</v>
      </c>
      <c r="B41" s="124">
        <v>493639.94</v>
      </c>
      <c r="C41" s="124">
        <v>0</v>
      </c>
      <c r="D41" s="124">
        <v>29596.61</v>
      </c>
      <c r="F41" s="56"/>
      <c r="G41" s="56">
        <v>790549.81</v>
      </c>
      <c r="H41" s="56">
        <v>246650.78</v>
      </c>
      <c r="I41" s="56"/>
      <c r="J41" s="56"/>
      <c r="L41" s="125">
        <v>37180.17</v>
      </c>
      <c r="N41" s="125">
        <v>936.21</v>
      </c>
      <c r="O41" s="56"/>
      <c r="P41" s="56"/>
      <c r="Q41" s="56">
        <v>29600</v>
      </c>
      <c r="R41" s="56">
        <v>1367149.29</v>
      </c>
      <c r="S41" s="98">
        <v>1020439.32</v>
      </c>
      <c r="U41" s="98">
        <v>1175.06</v>
      </c>
      <c r="V41" s="98">
        <v>1800</v>
      </c>
      <c r="W41" s="98">
        <v>807615.53</v>
      </c>
      <c r="X41" s="98">
        <v>72215</v>
      </c>
      <c r="Y41" s="126">
        <v>1182585.53</v>
      </c>
      <c r="AB41" s="126">
        <v>340830.33</v>
      </c>
      <c r="AC41" s="126">
        <v>127037.03</v>
      </c>
      <c r="AE41" s="126">
        <v>2</v>
      </c>
      <c r="AF41" s="126">
        <v>1800</v>
      </c>
    </row>
    <row r="42" spans="1:32" x14ac:dyDescent="0.2">
      <c r="A42" s="56" t="s">
        <v>1843</v>
      </c>
      <c r="B42" s="124">
        <v>993814.53</v>
      </c>
      <c r="C42" s="124">
        <v>0</v>
      </c>
      <c r="D42" s="124">
        <v>53672.25</v>
      </c>
      <c r="F42" s="56"/>
      <c r="G42" s="56">
        <v>364787.83</v>
      </c>
      <c r="H42" s="56">
        <v>236084.18</v>
      </c>
      <c r="I42" s="56"/>
      <c r="J42" s="56"/>
      <c r="L42" s="125">
        <v>26752.32</v>
      </c>
      <c r="N42" s="125">
        <v>2518.63</v>
      </c>
      <c r="O42" s="56"/>
      <c r="P42" s="56"/>
      <c r="Q42" s="56">
        <v>1200</v>
      </c>
      <c r="R42" s="56">
        <v>1747176.74</v>
      </c>
      <c r="S42" s="98">
        <v>1187929.54</v>
      </c>
      <c r="U42" s="98">
        <v>1868.75</v>
      </c>
      <c r="W42" s="98">
        <v>446208</v>
      </c>
      <c r="X42" s="98">
        <v>105900</v>
      </c>
      <c r="Y42" s="126">
        <v>1084778</v>
      </c>
      <c r="AA42" s="126">
        <v>320</v>
      </c>
      <c r="AB42" s="126">
        <v>409854.45</v>
      </c>
      <c r="AC42" s="126">
        <v>150379.75</v>
      </c>
    </row>
    <row r="43" spans="1:32" x14ac:dyDescent="0.2">
      <c r="A43" s="56" t="s">
        <v>1844</v>
      </c>
      <c r="B43" s="124">
        <v>438016.03</v>
      </c>
      <c r="C43" s="124">
        <v>0</v>
      </c>
      <c r="D43" s="124">
        <v>158982.38</v>
      </c>
      <c r="F43" s="56"/>
      <c r="G43" s="56">
        <v>509824.03</v>
      </c>
      <c r="H43" s="56">
        <v>192290.35</v>
      </c>
      <c r="I43" s="56"/>
      <c r="J43" s="56"/>
      <c r="L43" s="125">
        <v>60787.4</v>
      </c>
      <c r="N43" s="125">
        <v>66</v>
      </c>
      <c r="O43" s="56"/>
      <c r="P43" s="56"/>
      <c r="Q43" s="56"/>
      <c r="R43" s="56">
        <v>2580473.12</v>
      </c>
      <c r="S43" s="98">
        <v>1972278.8</v>
      </c>
      <c r="T43" s="98">
        <v>25000</v>
      </c>
      <c r="U43" s="98">
        <v>779.79</v>
      </c>
      <c r="W43" s="98">
        <v>845591.7</v>
      </c>
      <c r="X43" s="98">
        <v>133780</v>
      </c>
      <c r="Y43" s="126">
        <v>1495871.7</v>
      </c>
      <c r="AB43" s="126">
        <v>810251.76</v>
      </c>
      <c r="AC43" s="126">
        <v>159709.9</v>
      </c>
    </row>
    <row r="44" spans="1:32" x14ac:dyDescent="0.2">
      <c r="A44" s="56" t="s">
        <v>1845</v>
      </c>
      <c r="B44" s="124">
        <v>508995.28</v>
      </c>
      <c r="C44" s="124">
        <v>0</v>
      </c>
      <c r="D44" s="124">
        <v>138101.01</v>
      </c>
      <c r="F44" s="56"/>
      <c r="G44" s="56">
        <v>315793.8</v>
      </c>
      <c r="H44" s="56">
        <v>150479.76</v>
      </c>
      <c r="I44" s="56"/>
      <c r="J44" s="56"/>
      <c r="K44" s="125">
        <v>0</v>
      </c>
      <c r="L44" s="125">
        <v>38434.160000000003</v>
      </c>
      <c r="N44" s="125">
        <v>422.5</v>
      </c>
      <c r="O44" s="56"/>
      <c r="P44" s="56"/>
      <c r="Q44" s="56">
        <v>131</v>
      </c>
      <c r="R44" s="56">
        <v>1682922.85</v>
      </c>
      <c r="S44" s="98">
        <v>1137781.81</v>
      </c>
      <c r="U44" s="98">
        <v>1018.67</v>
      </c>
      <c r="W44" s="98">
        <v>585060</v>
      </c>
      <c r="X44" s="98">
        <v>71550</v>
      </c>
      <c r="Y44" s="126">
        <v>1060120</v>
      </c>
      <c r="AB44" s="126">
        <v>429858.23</v>
      </c>
      <c r="AC44" s="126">
        <v>99083.42</v>
      </c>
    </row>
    <row r="45" spans="1:32" x14ac:dyDescent="0.2">
      <c r="A45" s="56" t="s">
        <v>1846</v>
      </c>
      <c r="B45" s="124">
        <v>296193.67</v>
      </c>
      <c r="C45" s="124">
        <v>0</v>
      </c>
      <c r="D45" s="124">
        <v>45313.62</v>
      </c>
      <c r="F45" s="56"/>
      <c r="G45" s="56">
        <v>519983.35</v>
      </c>
      <c r="H45" s="56">
        <v>101801.58</v>
      </c>
      <c r="I45" s="56"/>
      <c r="J45" s="56"/>
      <c r="K45" s="125">
        <v>0</v>
      </c>
      <c r="L45" s="125">
        <v>56123.839999999997</v>
      </c>
      <c r="N45" s="125">
        <v>62</v>
      </c>
      <c r="O45" s="56"/>
      <c r="P45" s="56"/>
      <c r="Q45" s="56"/>
      <c r="R45" s="56">
        <v>1664645.88</v>
      </c>
      <c r="S45" s="98">
        <v>749854.7</v>
      </c>
      <c r="U45" s="98">
        <v>329.81</v>
      </c>
      <c r="W45" s="98">
        <v>879015.6</v>
      </c>
      <c r="X45" s="98">
        <v>8000</v>
      </c>
      <c r="Y45" s="126">
        <v>1137615.6000000001</v>
      </c>
      <c r="AA45" s="126">
        <v>0</v>
      </c>
      <c r="AB45" s="126">
        <v>226844.36</v>
      </c>
      <c r="AC45" s="126">
        <v>142189.22</v>
      </c>
    </row>
    <row r="46" spans="1:32" x14ac:dyDescent="0.2">
      <c r="A46" s="56" t="s">
        <v>1847</v>
      </c>
      <c r="B46" s="124">
        <v>459656.56</v>
      </c>
      <c r="C46" s="124">
        <v>0</v>
      </c>
      <c r="D46" s="124">
        <v>121606.32</v>
      </c>
      <c r="F46" s="56"/>
      <c r="G46" s="56">
        <v>3194098.98</v>
      </c>
      <c r="H46" s="56">
        <v>142920.31</v>
      </c>
      <c r="I46" s="56"/>
      <c r="J46" s="56"/>
      <c r="K46" s="125">
        <v>0</v>
      </c>
      <c r="L46" s="125">
        <v>103863.49</v>
      </c>
      <c r="N46" s="125">
        <v>650</v>
      </c>
      <c r="O46" s="56"/>
      <c r="P46" s="56"/>
      <c r="Q46" s="56"/>
      <c r="R46" s="56">
        <v>349948.56</v>
      </c>
      <c r="S46" s="98">
        <v>1356254.13</v>
      </c>
      <c r="T46" s="98">
        <v>210690</v>
      </c>
      <c r="U46" s="98">
        <v>1057.77</v>
      </c>
      <c r="W46" s="98">
        <v>684903.9</v>
      </c>
      <c r="X46" s="98">
        <v>10500</v>
      </c>
      <c r="Y46" s="126">
        <v>1287379.8999999999</v>
      </c>
      <c r="AB46" s="126">
        <v>490966.15</v>
      </c>
      <c r="AC46" s="126">
        <v>161453.21</v>
      </c>
    </row>
    <row r="47" spans="1:32" x14ac:dyDescent="0.2">
      <c r="A47" s="56" t="s">
        <v>1848</v>
      </c>
      <c r="B47" s="124">
        <v>597200.28</v>
      </c>
      <c r="C47" s="124">
        <v>0</v>
      </c>
      <c r="D47" s="124">
        <v>100069.21</v>
      </c>
      <c r="F47" s="56"/>
      <c r="G47" s="56">
        <v>659671.92000000004</v>
      </c>
      <c r="H47" s="56">
        <v>92891.59</v>
      </c>
      <c r="I47" s="56"/>
      <c r="J47" s="56"/>
      <c r="K47" s="125">
        <v>0</v>
      </c>
      <c r="L47" s="125">
        <v>63529.06</v>
      </c>
      <c r="N47" s="125">
        <v>321.62</v>
      </c>
      <c r="O47" s="56"/>
      <c r="P47" s="56"/>
      <c r="Q47" s="56"/>
      <c r="R47" s="56">
        <v>1610762.41</v>
      </c>
      <c r="S47" s="98">
        <v>1264248.53</v>
      </c>
      <c r="T47" s="98">
        <v>130000</v>
      </c>
      <c r="U47" s="98">
        <v>692.55</v>
      </c>
      <c r="W47" s="98">
        <v>748873.6</v>
      </c>
      <c r="X47" s="98">
        <v>87700</v>
      </c>
      <c r="Y47" s="126">
        <v>1204523.6000000001</v>
      </c>
      <c r="AB47" s="126">
        <v>376573.1</v>
      </c>
      <c r="AC47" s="126">
        <v>131735.54999999999</v>
      </c>
    </row>
    <row r="48" spans="1:32" x14ac:dyDescent="0.2">
      <c r="A48" s="56" t="s">
        <v>1849</v>
      </c>
      <c r="B48" s="124">
        <v>533252.35</v>
      </c>
      <c r="C48" s="124">
        <v>0</v>
      </c>
      <c r="D48" s="124">
        <v>96300.12</v>
      </c>
      <c r="F48" s="56"/>
      <c r="G48" s="56">
        <v>712850.92</v>
      </c>
      <c r="H48" s="56">
        <v>80158.38</v>
      </c>
      <c r="I48" s="56"/>
      <c r="J48" s="56"/>
      <c r="K48" s="125">
        <v>0</v>
      </c>
      <c r="L48" s="125">
        <v>67705.2</v>
      </c>
      <c r="N48" s="125">
        <v>0</v>
      </c>
      <c r="O48" s="56"/>
      <c r="P48" s="56"/>
      <c r="Q48" s="56"/>
      <c r="R48" s="56">
        <v>2707380.46</v>
      </c>
      <c r="S48" s="98">
        <v>1267707.18</v>
      </c>
      <c r="T48" s="98">
        <v>130000</v>
      </c>
      <c r="U48" s="98">
        <v>752.93</v>
      </c>
      <c r="W48" s="98">
        <v>881853.3</v>
      </c>
      <c r="X48" s="98">
        <v>16270</v>
      </c>
      <c r="Y48" s="126">
        <v>1399593.3</v>
      </c>
      <c r="AB48" s="126">
        <v>476786.61</v>
      </c>
      <c r="AC48" s="126">
        <v>147549.03</v>
      </c>
      <c r="AF48" s="126">
        <v>0</v>
      </c>
    </row>
    <row r="49" spans="1:32" x14ac:dyDescent="0.2">
      <c r="A49" s="56" t="s">
        <v>1922</v>
      </c>
      <c r="B49" s="124">
        <v>460498.82</v>
      </c>
      <c r="C49" s="124">
        <v>0</v>
      </c>
      <c r="D49" s="124">
        <v>25767.38</v>
      </c>
      <c r="F49" s="56"/>
      <c r="G49" s="56">
        <v>649740.44999999995</v>
      </c>
      <c r="H49" s="56">
        <v>180045.76</v>
      </c>
      <c r="I49" s="56"/>
      <c r="J49" s="56"/>
      <c r="K49" s="125">
        <v>0</v>
      </c>
      <c r="L49" s="125">
        <v>28498.33</v>
      </c>
      <c r="N49" s="125">
        <v>268.64</v>
      </c>
      <c r="O49" s="56"/>
      <c r="P49" s="56"/>
      <c r="Q49" s="56">
        <v>99</v>
      </c>
      <c r="R49" s="56">
        <v>2321309.19</v>
      </c>
      <c r="S49" s="98">
        <v>588045.16</v>
      </c>
      <c r="U49" s="98">
        <v>999.16</v>
      </c>
      <c r="W49" s="98">
        <v>588061.79</v>
      </c>
      <c r="X49" s="98">
        <v>5000</v>
      </c>
      <c r="Y49" s="126">
        <v>678941.79</v>
      </c>
      <c r="AB49" s="126">
        <v>344861.21</v>
      </c>
      <c r="AC49" s="126">
        <v>127314.06</v>
      </c>
    </row>
    <row r="50" spans="1:32" x14ac:dyDescent="0.2">
      <c r="A50" s="56" t="s">
        <v>1932</v>
      </c>
      <c r="B50" s="124">
        <v>819593.56</v>
      </c>
      <c r="C50" s="124">
        <v>0</v>
      </c>
      <c r="D50" s="124">
        <v>31915.29</v>
      </c>
      <c r="F50" s="56"/>
      <c r="G50" s="56">
        <v>457481.37</v>
      </c>
      <c r="H50" s="56">
        <v>171944.08</v>
      </c>
      <c r="I50" s="56"/>
      <c r="J50" s="56"/>
      <c r="K50" s="125">
        <v>0</v>
      </c>
      <c r="L50" s="125">
        <v>69600</v>
      </c>
      <c r="N50" s="125">
        <v>1969.4</v>
      </c>
      <c r="O50" s="56"/>
      <c r="P50" s="56"/>
      <c r="Q50" s="56">
        <v>4840.9399999999996</v>
      </c>
      <c r="R50" s="56">
        <v>991778.49</v>
      </c>
      <c r="S50" s="98">
        <v>563797.43999999994</v>
      </c>
      <c r="T50" s="98">
        <v>185570</v>
      </c>
      <c r="U50" s="98">
        <v>1971.53</v>
      </c>
      <c r="W50" s="98">
        <v>184882.5</v>
      </c>
      <c r="X50" s="98">
        <v>10500</v>
      </c>
      <c r="Y50" s="126">
        <v>312312.5</v>
      </c>
      <c r="AB50" s="126">
        <v>519105.13</v>
      </c>
      <c r="AC50" s="126">
        <v>76367.039999999994</v>
      </c>
      <c r="AF50" s="126">
        <v>88000</v>
      </c>
    </row>
    <row r="51" spans="1:32" x14ac:dyDescent="0.2">
      <c r="A51" s="56" t="s">
        <v>1933</v>
      </c>
      <c r="B51" s="124">
        <v>225218.64</v>
      </c>
      <c r="C51" s="124">
        <v>0</v>
      </c>
      <c r="D51" s="124">
        <v>53490.54</v>
      </c>
      <c r="F51" s="56"/>
      <c r="G51" s="56">
        <v>2880192.99</v>
      </c>
      <c r="H51" s="56">
        <v>101858.36</v>
      </c>
      <c r="I51" s="56"/>
      <c r="J51" s="56"/>
      <c r="L51" s="125">
        <v>17501.650000000001</v>
      </c>
      <c r="N51" s="125">
        <v>7100</v>
      </c>
      <c r="O51" s="56"/>
      <c r="P51" s="56"/>
      <c r="Q51" s="56">
        <v>-8.77</v>
      </c>
      <c r="R51" s="56">
        <v>667821.93000000005</v>
      </c>
      <c r="S51" s="98">
        <v>649527.31000000006</v>
      </c>
      <c r="T51" s="98">
        <v>57000</v>
      </c>
      <c r="U51" s="98">
        <v>404.95</v>
      </c>
      <c r="W51" s="98">
        <v>711563.94</v>
      </c>
      <c r="X51" s="98">
        <v>10500</v>
      </c>
      <c r="Y51" s="126">
        <v>830743.94</v>
      </c>
      <c r="AB51" s="126">
        <v>261498.63</v>
      </c>
      <c r="AC51" s="126">
        <v>158563.12</v>
      </c>
    </row>
    <row r="52" spans="1:32" x14ac:dyDescent="0.2">
      <c r="A52" s="56" t="s">
        <v>1850</v>
      </c>
      <c r="B52" s="124">
        <v>411789.24</v>
      </c>
      <c r="C52" s="124">
        <v>37319</v>
      </c>
      <c r="D52" s="124">
        <v>10435.469999999999</v>
      </c>
      <c r="F52" s="56"/>
      <c r="G52" s="56">
        <v>955182.55</v>
      </c>
      <c r="H52" s="56">
        <v>222042.95</v>
      </c>
      <c r="I52" s="56"/>
      <c r="J52" s="56"/>
      <c r="K52" s="125">
        <v>10600</v>
      </c>
      <c r="L52" s="125">
        <v>8477.02</v>
      </c>
      <c r="N52" s="125">
        <v>2719.68</v>
      </c>
      <c r="O52" s="56"/>
      <c r="P52" s="56"/>
      <c r="Q52" s="56"/>
      <c r="R52" s="56">
        <v>2139773.89</v>
      </c>
      <c r="S52" s="98">
        <v>517042.36</v>
      </c>
      <c r="U52" s="98">
        <v>653.87</v>
      </c>
      <c r="W52" s="98">
        <v>273787.5</v>
      </c>
      <c r="Y52" s="126">
        <v>273787.5</v>
      </c>
      <c r="AB52" s="126">
        <v>213862.09</v>
      </c>
      <c r="AC52" s="126">
        <v>145402.37</v>
      </c>
    </row>
    <row r="53" spans="1:32" x14ac:dyDescent="0.2">
      <c r="A53" s="56" t="s">
        <v>1851</v>
      </c>
      <c r="B53" s="124">
        <v>595446.42000000004</v>
      </c>
      <c r="C53" s="124">
        <v>74799</v>
      </c>
      <c r="D53" s="124">
        <v>8683.6200000000008</v>
      </c>
      <c r="F53" s="56"/>
      <c r="G53" s="56">
        <v>425439.6</v>
      </c>
      <c r="H53" s="56">
        <v>159425.87</v>
      </c>
      <c r="I53" s="56"/>
      <c r="J53" s="56"/>
      <c r="K53" s="125">
        <v>5500</v>
      </c>
      <c r="L53" s="125">
        <v>8481.66</v>
      </c>
      <c r="N53" s="125">
        <v>972</v>
      </c>
      <c r="O53" s="56"/>
      <c r="P53" s="56"/>
      <c r="Q53" s="56"/>
      <c r="R53" s="56">
        <v>293207.49</v>
      </c>
      <c r="S53" s="98">
        <v>463481.24</v>
      </c>
      <c r="U53" s="98">
        <v>1021.6</v>
      </c>
      <c r="W53" s="98">
        <v>193777.5</v>
      </c>
      <c r="Y53" s="126">
        <v>193777.5</v>
      </c>
      <c r="AB53" s="126">
        <v>170583.54</v>
      </c>
      <c r="AC53" s="126">
        <v>59843.82</v>
      </c>
      <c r="AF53" s="126">
        <v>20400</v>
      </c>
    </row>
    <row r="54" spans="1:32" x14ac:dyDescent="0.2">
      <c r="A54" s="56" t="s">
        <v>1852</v>
      </c>
      <c r="B54" s="124">
        <v>450596.28</v>
      </c>
      <c r="C54" s="124">
        <v>43784</v>
      </c>
      <c r="D54" s="124">
        <v>15024.6</v>
      </c>
      <c r="F54" s="56"/>
      <c r="G54" s="56">
        <v>989924.78</v>
      </c>
      <c r="H54" s="56">
        <v>183790.72</v>
      </c>
      <c r="I54" s="56"/>
      <c r="J54" s="56"/>
      <c r="K54" s="125">
        <v>5631</v>
      </c>
      <c r="L54" s="125">
        <v>20065.86</v>
      </c>
      <c r="N54" s="125">
        <v>8730.9699999999993</v>
      </c>
      <c r="O54" s="56"/>
      <c r="P54" s="56"/>
      <c r="Q54" s="56"/>
      <c r="R54" s="56">
        <v>1946315.03</v>
      </c>
      <c r="S54" s="98">
        <v>987064.86</v>
      </c>
      <c r="T54" s="98">
        <v>44950</v>
      </c>
      <c r="U54" s="98">
        <v>795.22</v>
      </c>
      <c r="W54" s="98">
        <v>422755</v>
      </c>
      <c r="Y54" s="126">
        <v>646235</v>
      </c>
      <c r="AB54" s="126">
        <v>323338.69</v>
      </c>
      <c r="AC54" s="126">
        <v>139738.72</v>
      </c>
    </row>
    <row r="55" spans="1:32" x14ac:dyDescent="0.2">
      <c r="A55" s="56" t="s">
        <v>1853</v>
      </c>
      <c r="B55" s="124">
        <v>1029545.49</v>
      </c>
      <c r="C55" s="124">
        <v>189956.5</v>
      </c>
      <c r="D55" s="124">
        <v>71839.429999999993</v>
      </c>
      <c r="F55" s="56"/>
      <c r="G55" s="56">
        <v>928338.44</v>
      </c>
      <c r="H55" s="56">
        <v>490413.96</v>
      </c>
      <c r="I55" s="56"/>
      <c r="J55" s="56"/>
      <c r="K55" s="125">
        <v>336000</v>
      </c>
      <c r="L55" s="125">
        <v>34380.720000000001</v>
      </c>
      <c r="N55" s="125">
        <v>6096.81</v>
      </c>
      <c r="O55" s="56"/>
      <c r="P55" s="56"/>
      <c r="Q55" s="56">
        <v>3000</v>
      </c>
      <c r="R55" s="56">
        <v>2217512.62</v>
      </c>
      <c r="S55" s="98">
        <v>1718388.37</v>
      </c>
      <c r="U55" s="98">
        <v>1320.44</v>
      </c>
      <c r="W55" s="98">
        <v>604655</v>
      </c>
      <c r="Y55" s="126">
        <v>880635</v>
      </c>
      <c r="AB55" s="126">
        <v>473728.8</v>
      </c>
      <c r="AC55" s="126">
        <v>136977.41</v>
      </c>
      <c r="AF55" s="126">
        <v>22600</v>
      </c>
    </row>
    <row r="56" spans="1:32" x14ac:dyDescent="0.2">
      <c r="A56" s="56" t="s">
        <v>1854</v>
      </c>
      <c r="B56" s="124">
        <v>578458.67000000004</v>
      </c>
      <c r="C56" s="124">
        <v>69112.5</v>
      </c>
      <c r="D56" s="124">
        <v>61721.32</v>
      </c>
      <c r="F56" s="56"/>
      <c r="G56" s="56">
        <v>905632.13</v>
      </c>
      <c r="H56" s="56">
        <v>189671.23</v>
      </c>
      <c r="I56" s="56"/>
      <c r="J56" s="56"/>
      <c r="K56" s="125">
        <v>11400</v>
      </c>
      <c r="L56" s="125">
        <v>29990.400000000001</v>
      </c>
      <c r="N56" s="125">
        <v>6511</v>
      </c>
      <c r="O56" s="56"/>
      <c r="P56" s="56"/>
      <c r="Q56" s="56"/>
      <c r="R56" s="56">
        <v>1921030.3</v>
      </c>
      <c r="S56" s="98">
        <v>1259894</v>
      </c>
      <c r="U56" s="98">
        <v>911</v>
      </c>
      <c r="W56" s="98">
        <v>421582.5</v>
      </c>
      <c r="Y56" s="126">
        <v>672142.5</v>
      </c>
      <c r="AB56" s="126">
        <v>459273.32</v>
      </c>
      <c r="AC56" s="126">
        <v>159457.29</v>
      </c>
    </row>
    <row r="57" spans="1:32" x14ac:dyDescent="0.2">
      <c r="A57" s="56" t="s">
        <v>1855</v>
      </c>
      <c r="B57" s="124">
        <v>598915</v>
      </c>
      <c r="C57" s="124">
        <v>28182</v>
      </c>
      <c r="D57" s="124">
        <v>24490</v>
      </c>
      <c r="F57" s="56"/>
      <c r="G57" s="56">
        <v>828546.39</v>
      </c>
      <c r="H57" s="56">
        <v>246686.7</v>
      </c>
      <c r="I57" s="56"/>
      <c r="J57" s="56"/>
      <c r="K57" s="125">
        <v>20000</v>
      </c>
      <c r="L57" s="125">
        <v>25130.13</v>
      </c>
      <c r="N57" s="125">
        <v>1218</v>
      </c>
      <c r="O57" s="56"/>
      <c r="P57" s="56"/>
      <c r="Q57" s="56">
        <v>-16.75</v>
      </c>
      <c r="R57" s="56">
        <v>1915444.77</v>
      </c>
      <c r="S57" s="98">
        <v>1039771.92</v>
      </c>
      <c r="T57" s="98">
        <v>33092</v>
      </c>
      <c r="U57" s="98">
        <v>1118.97</v>
      </c>
      <c r="W57" s="98">
        <v>568415</v>
      </c>
      <c r="Y57" s="126">
        <v>696095</v>
      </c>
      <c r="AB57" s="126">
        <v>553193.94999999995</v>
      </c>
      <c r="AC57" s="126">
        <v>177243.24</v>
      </c>
    </row>
    <row r="58" spans="1:32" x14ac:dyDescent="0.2">
      <c r="A58" s="56" t="s">
        <v>1856</v>
      </c>
      <c r="B58" s="124">
        <v>546629.44999999995</v>
      </c>
      <c r="C58" s="124">
        <v>43876.5</v>
      </c>
      <c r="D58" s="124">
        <v>15114.96</v>
      </c>
      <c r="F58" s="56"/>
      <c r="G58" s="56">
        <v>799872.89</v>
      </c>
      <c r="H58" s="56">
        <v>200778.2</v>
      </c>
      <c r="I58" s="56"/>
      <c r="J58" s="56"/>
      <c r="K58" s="125">
        <v>12850</v>
      </c>
      <c r="L58" s="125">
        <v>16968.939999999999</v>
      </c>
      <c r="N58" s="125">
        <v>1977</v>
      </c>
      <c r="O58" s="56"/>
      <c r="P58" s="56"/>
      <c r="Q58" s="56">
        <v>-34.880000000000003</v>
      </c>
      <c r="R58" s="56">
        <v>1650781.62</v>
      </c>
      <c r="S58" s="98">
        <v>1012295.92</v>
      </c>
      <c r="T58" s="98">
        <v>20188</v>
      </c>
      <c r="U58" s="98">
        <v>819.39</v>
      </c>
      <c r="W58" s="98">
        <v>219540</v>
      </c>
      <c r="Y58" s="126">
        <v>417620</v>
      </c>
      <c r="AB58" s="126">
        <v>340748.98</v>
      </c>
      <c r="AC58" s="126">
        <v>143028.46</v>
      </c>
    </row>
    <row r="59" spans="1:32" x14ac:dyDescent="0.2">
      <c r="A59" s="56" t="s">
        <v>1857</v>
      </c>
      <c r="B59" s="124">
        <v>329143.36</v>
      </c>
      <c r="C59" s="124">
        <v>76385</v>
      </c>
      <c r="D59" s="124">
        <v>27677.45</v>
      </c>
      <c r="F59" s="56"/>
      <c r="G59" s="56">
        <v>1027489.23</v>
      </c>
      <c r="H59" s="56">
        <v>200305.77</v>
      </c>
      <c r="I59" s="56"/>
      <c r="J59" s="56"/>
      <c r="K59" s="125">
        <v>2448</v>
      </c>
      <c r="L59" s="125">
        <v>20763.71</v>
      </c>
      <c r="N59" s="125">
        <v>1522</v>
      </c>
      <c r="O59" s="56"/>
      <c r="P59" s="56"/>
      <c r="Q59" s="56"/>
      <c r="R59" s="56">
        <v>2032099.69</v>
      </c>
      <c r="S59" s="98">
        <v>1049806.98</v>
      </c>
      <c r="U59" s="98">
        <v>361.01</v>
      </c>
      <c r="W59" s="98">
        <v>271057.5</v>
      </c>
      <c r="Y59" s="126">
        <v>593517.5</v>
      </c>
      <c r="AB59" s="126">
        <v>268534.95</v>
      </c>
      <c r="AC59" s="126">
        <v>154560.51</v>
      </c>
    </row>
    <row r="60" spans="1:32" x14ac:dyDescent="0.2">
      <c r="A60" s="56" t="s">
        <v>1858</v>
      </c>
      <c r="B60" s="124">
        <v>494236.71</v>
      </c>
      <c r="C60" s="124">
        <v>163239.5</v>
      </c>
      <c r="D60" s="124">
        <v>36849</v>
      </c>
      <c r="F60" s="56"/>
      <c r="G60" s="56">
        <v>1589391.11</v>
      </c>
      <c r="H60" s="56">
        <v>215346.35</v>
      </c>
      <c r="I60" s="56"/>
      <c r="J60" s="56"/>
      <c r="K60" s="125">
        <v>31865</v>
      </c>
      <c r="L60" s="125">
        <v>55762.63</v>
      </c>
      <c r="N60" s="125">
        <v>7076</v>
      </c>
      <c r="O60" s="56"/>
      <c r="P60" s="56"/>
      <c r="Q60" s="56">
        <v>-5033.16</v>
      </c>
      <c r="R60" s="56">
        <v>1174038.5</v>
      </c>
      <c r="S60" s="98">
        <v>1719739.38</v>
      </c>
      <c r="U60" s="98">
        <v>807.2</v>
      </c>
      <c r="W60" s="98">
        <v>375007.5</v>
      </c>
      <c r="Y60" s="126">
        <v>759407.5</v>
      </c>
      <c r="AA60" s="126">
        <v>7844</v>
      </c>
      <c r="AB60" s="126">
        <v>627448.04</v>
      </c>
      <c r="AC60" s="126">
        <v>172344.23</v>
      </c>
    </row>
    <row r="61" spans="1:32" x14ac:dyDescent="0.2">
      <c r="A61" s="56" t="s">
        <v>1859</v>
      </c>
      <c r="B61" s="124">
        <v>1545515.53</v>
      </c>
      <c r="C61" s="124">
        <v>449237.5</v>
      </c>
      <c r="D61" s="124">
        <v>50092.800000000003</v>
      </c>
      <c r="F61" s="56"/>
      <c r="G61" s="56">
        <v>1173230.6000000001</v>
      </c>
      <c r="H61" s="56">
        <v>697114.55</v>
      </c>
      <c r="I61" s="56"/>
      <c r="J61" s="56"/>
      <c r="K61" s="125">
        <v>310100</v>
      </c>
      <c r="L61" s="125">
        <v>61672.86</v>
      </c>
      <c r="N61" s="125">
        <v>7867.18</v>
      </c>
      <c r="O61" s="56"/>
      <c r="P61" s="56"/>
      <c r="Q61" s="56"/>
      <c r="R61" s="56">
        <v>3795531.45</v>
      </c>
      <c r="S61" s="98">
        <v>2298384.9300000002</v>
      </c>
      <c r="T61" s="98">
        <v>164120</v>
      </c>
      <c r="U61" s="98">
        <v>1680.77</v>
      </c>
      <c r="W61" s="98">
        <v>465297.5</v>
      </c>
      <c r="Y61" s="126">
        <v>961677.5</v>
      </c>
      <c r="AB61" s="126">
        <v>642907.71</v>
      </c>
      <c r="AC61" s="126">
        <v>256377.06</v>
      </c>
      <c r="AF61" s="126">
        <v>20500</v>
      </c>
    </row>
    <row r="62" spans="1:32" x14ac:dyDescent="0.2">
      <c r="A62" s="56" t="s">
        <v>1860</v>
      </c>
      <c r="B62" s="124">
        <v>345051</v>
      </c>
      <c r="C62" s="124">
        <v>124621</v>
      </c>
      <c r="D62" s="124">
        <v>23626.55</v>
      </c>
      <c r="F62" s="56"/>
      <c r="G62" s="56">
        <v>614217.99</v>
      </c>
      <c r="H62" s="56">
        <v>229713.38</v>
      </c>
      <c r="I62" s="56"/>
      <c r="J62" s="56"/>
      <c r="K62" s="125">
        <v>20352</v>
      </c>
      <c r="L62" s="125">
        <v>29449.08</v>
      </c>
      <c r="N62" s="125">
        <v>7268</v>
      </c>
      <c r="O62" s="56"/>
      <c r="P62" s="56"/>
      <c r="Q62" s="56"/>
      <c r="R62" s="56">
        <v>1606269.64</v>
      </c>
      <c r="S62" s="98">
        <v>1168760.08</v>
      </c>
      <c r="U62" s="98">
        <v>455.6</v>
      </c>
      <c r="W62" s="98">
        <v>317327</v>
      </c>
      <c r="X62" s="98">
        <v>20000</v>
      </c>
      <c r="Y62" s="126">
        <v>561027</v>
      </c>
      <c r="AB62" s="126">
        <v>550163.72</v>
      </c>
      <c r="AC62" s="126">
        <v>157868.67000000001</v>
      </c>
    </row>
    <row r="63" spans="1:32" x14ac:dyDescent="0.2">
      <c r="A63" s="56" t="s">
        <v>1861</v>
      </c>
      <c r="B63" s="124">
        <v>535972.55000000005</v>
      </c>
      <c r="C63" s="124">
        <v>139549</v>
      </c>
      <c r="D63" s="124">
        <v>24896.07</v>
      </c>
      <c r="F63" s="56"/>
      <c r="G63" s="56">
        <v>540596.67000000004</v>
      </c>
      <c r="H63" s="56">
        <v>158611.65</v>
      </c>
      <c r="I63" s="56"/>
      <c r="J63" s="56"/>
      <c r="K63" s="125">
        <v>53700</v>
      </c>
      <c r="L63" s="125">
        <v>26936.5</v>
      </c>
      <c r="N63" s="125">
        <v>11149.44</v>
      </c>
      <c r="O63" s="56"/>
      <c r="P63" s="56"/>
      <c r="Q63" s="56"/>
      <c r="R63" s="56">
        <v>2640334.33</v>
      </c>
      <c r="S63" s="98">
        <v>1023797.83</v>
      </c>
      <c r="U63" s="98">
        <v>628.01</v>
      </c>
      <c r="W63" s="98">
        <v>410812.5</v>
      </c>
      <c r="Y63" s="126">
        <v>410812.5</v>
      </c>
      <c r="AA63" s="126">
        <v>800</v>
      </c>
      <c r="AB63" s="126">
        <v>474346.47</v>
      </c>
      <c r="AC63" s="126">
        <v>80214.03</v>
      </c>
    </row>
    <row r="64" spans="1:32" x14ac:dyDescent="0.2">
      <c r="A64" s="56" t="s">
        <v>1923</v>
      </c>
      <c r="B64" s="124">
        <v>442123.33</v>
      </c>
      <c r="C64" s="124">
        <v>47720</v>
      </c>
      <c r="D64" s="124">
        <v>14140.75</v>
      </c>
      <c r="F64" s="56"/>
      <c r="G64" s="56">
        <v>1762283.46</v>
      </c>
      <c r="H64" s="56">
        <v>195845.15</v>
      </c>
      <c r="I64" s="56"/>
      <c r="J64" s="56"/>
      <c r="K64" s="125">
        <v>40930</v>
      </c>
      <c r="L64" s="125">
        <v>34981.160000000003</v>
      </c>
      <c r="N64" s="125">
        <v>2288</v>
      </c>
      <c r="O64" s="56"/>
      <c r="P64" s="56"/>
      <c r="Q64" s="56"/>
      <c r="R64" s="56">
        <v>2029021.21</v>
      </c>
      <c r="S64" s="98">
        <v>662730.74</v>
      </c>
      <c r="U64" s="98">
        <v>495.14</v>
      </c>
      <c r="W64" s="98">
        <v>246067.5</v>
      </c>
      <c r="Y64" s="126">
        <v>246067.5</v>
      </c>
      <c r="AB64" s="126">
        <v>350837.64</v>
      </c>
      <c r="AC64" s="126">
        <v>174832.14</v>
      </c>
    </row>
    <row r="65" spans="1:32" x14ac:dyDescent="0.2">
      <c r="A65" s="56" t="s">
        <v>1862</v>
      </c>
      <c r="B65" s="124">
        <v>522802.43</v>
      </c>
      <c r="C65" s="124">
        <v>0</v>
      </c>
      <c r="D65" s="124">
        <v>36441.29</v>
      </c>
      <c r="F65" s="56"/>
      <c r="G65" s="56">
        <v>2490462.2999999998</v>
      </c>
      <c r="H65" s="56">
        <v>2597.64</v>
      </c>
      <c r="I65" s="56"/>
      <c r="J65" s="56"/>
      <c r="K65" s="125">
        <v>14065</v>
      </c>
      <c r="L65" s="125">
        <v>28500</v>
      </c>
      <c r="N65" s="125">
        <v>0</v>
      </c>
      <c r="O65" s="56"/>
      <c r="P65" s="56"/>
      <c r="Q65" s="56">
        <v>6224.94</v>
      </c>
      <c r="R65" s="56">
        <v>849648.43</v>
      </c>
      <c r="S65" s="98">
        <v>755364.4</v>
      </c>
      <c r="T65" s="98">
        <v>30100</v>
      </c>
      <c r="U65" s="98">
        <v>847.23</v>
      </c>
      <c r="W65" s="98">
        <v>889336</v>
      </c>
      <c r="X65" s="98">
        <v>8040</v>
      </c>
      <c r="Y65" s="126">
        <v>1186936</v>
      </c>
      <c r="AB65" s="126">
        <v>323031.65000000002</v>
      </c>
      <c r="AC65" s="126">
        <v>101446.98</v>
      </c>
    </row>
    <row r="66" spans="1:32" x14ac:dyDescent="0.2">
      <c r="A66" s="56" t="s">
        <v>1863</v>
      </c>
      <c r="B66" s="124">
        <v>691811.19</v>
      </c>
      <c r="C66" s="124">
        <v>0</v>
      </c>
      <c r="D66" s="124">
        <v>18130.71</v>
      </c>
      <c r="F66" s="56"/>
      <c r="G66" s="56">
        <v>756669.72</v>
      </c>
      <c r="H66" s="56">
        <v>51621.74</v>
      </c>
      <c r="I66" s="56"/>
      <c r="J66" s="56"/>
      <c r="N66" s="125">
        <v>0</v>
      </c>
      <c r="O66" s="56"/>
      <c r="P66" s="56"/>
      <c r="Q66" s="56">
        <v>-32976.04</v>
      </c>
      <c r="R66" s="56">
        <v>2366925.61</v>
      </c>
      <c r="S66" s="98">
        <v>619887.68000000005</v>
      </c>
      <c r="T66" s="98">
        <v>107260</v>
      </c>
      <c r="U66" s="98">
        <v>2104.4899999999998</v>
      </c>
      <c r="W66" s="98">
        <v>787724</v>
      </c>
      <c r="X66" s="98">
        <v>12040</v>
      </c>
      <c r="Y66" s="126">
        <v>799724</v>
      </c>
      <c r="AB66" s="126">
        <v>299387.93</v>
      </c>
      <c r="AC66" s="126">
        <v>135369.94</v>
      </c>
    </row>
    <row r="67" spans="1:32" x14ac:dyDescent="0.2">
      <c r="A67" s="56" t="s">
        <v>1864</v>
      </c>
      <c r="B67" s="124">
        <v>546867.71</v>
      </c>
      <c r="C67" s="124">
        <v>0</v>
      </c>
      <c r="D67" s="124">
        <v>63804.33</v>
      </c>
      <c r="F67" s="56"/>
      <c r="G67" s="56">
        <v>729084.93</v>
      </c>
      <c r="H67" s="56">
        <v>72604.639999999999</v>
      </c>
      <c r="I67" s="56"/>
      <c r="J67" s="56"/>
      <c r="K67" s="125">
        <v>0</v>
      </c>
      <c r="L67" s="125">
        <v>0</v>
      </c>
      <c r="N67" s="125">
        <v>0</v>
      </c>
      <c r="O67" s="56"/>
      <c r="P67" s="56"/>
      <c r="Q67" s="56">
        <v>-16759.05</v>
      </c>
      <c r="R67" s="56">
        <v>1982889.72</v>
      </c>
      <c r="S67" s="98">
        <v>735280.4</v>
      </c>
      <c r="U67" s="98">
        <v>1004.4</v>
      </c>
      <c r="W67" s="98">
        <v>761772</v>
      </c>
      <c r="X67" s="98">
        <v>12000</v>
      </c>
      <c r="Y67" s="126">
        <v>970079</v>
      </c>
      <c r="AB67" s="126">
        <v>405913.71</v>
      </c>
      <c r="AC67" s="126">
        <v>108308.01</v>
      </c>
    </row>
    <row r="68" spans="1:32" x14ac:dyDescent="0.2">
      <c r="A68" s="56" t="s">
        <v>1865</v>
      </c>
      <c r="B68" s="124">
        <v>490572.34</v>
      </c>
      <c r="C68" s="124">
        <v>0</v>
      </c>
      <c r="D68" s="124">
        <v>62743.35</v>
      </c>
      <c r="F68" s="56"/>
      <c r="G68" s="56">
        <v>905290.65</v>
      </c>
      <c r="H68" s="56">
        <v>63372.44</v>
      </c>
      <c r="I68" s="56"/>
      <c r="J68" s="56"/>
      <c r="K68" s="125">
        <v>12960</v>
      </c>
      <c r="L68" s="125">
        <v>16380.04</v>
      </c>
      <c r="N68" s="125">
        <v>324</v>
      </c>
      <c r="O68" s="56"/>
      <c r="P68" s="56"/>
      <c r="Q68" s="56">
        <v>6742.26</v>
      </c>
      <c r="R68" s="56">
        <v>2283492.7400000002</v>
      </c>
      <c r="S68" s="98">
        <v>624232.13</v>
      </c>
      <c r="U68" s="98">
        <v>1084.47</v>
      </c>
      <c r="W68" s="98">
        <v>941248</v>
      </c>
      <c r="X68" s="98">
        <v>12020</v>
      </c>
      <c r="Y68" s="126">
        <v>1083900</v>
      </c>
      <c r="AB68" s="126">
        <v>355279.97</v>
      </c>
      <c r="AC68" s="126">
        <v>160498.18</v>
      </c>
    </row>
    <row r="69" spans="1:32" x14ac:dyDescent="0.2">
      <c r="A69" s="56" t="s">
        <v>1920</v>
      </c>
      <c r="B69" s="124">
        <v>385104.93</v>
      </c>
      <c r="C69" s="124">
        <v>0</v>
      </c>
      <c r="D69" s="124">
        <v>17287.400000000001</v>
      </c>
      <c r="F69" s="56"/>
      <c r="G69" s="56">
        <v>714940.41</v>
      </c>
      <c r="H69" s="56">
        <v>82780.639999999999</v>
      </c>
      <c r="I69" s="56"/>
      <c r="J69" s="56"/>
      <c r="K69" s="125">
        <v>10078</v>
      </c>
      <c r="L69" s="125">
        <v>12320.1</v>
      </c>
      <c r="N69" s="125">
        <v>0</v>
      </c>
      <c r="O69" s="56"/>
      <c r="P69" s="56"/>
      <c r="Q69" s="56">
        <v>-27179.32</v>
      </c>
      <c r="R69" s="56">
        <v>355552.49</v>
      </c>
      <c r="S69" s="98">
        <v>460935.08</v>
      </c>
      <c r="U69" s="98">
        <v>713.05</v>
      </c>
      <c r="W69" s="98">
        <v>348136</v>
      </c>
      <c r="Y69" s="126">
        <v>380136</v>
      </c>
      <c r="AB69" s="126">
        <v>292205.34999999998</v>
      </c>
      <c r="AC69" s="126">
        <v>102074.51</v>
      </c>
    </row>
    <row r="70" spans="1:32" x14ac:dyDescent="0.2">
      <c r="A70" s="56" t="s">
        <v>1866</v>
      </c>
      <c r="B70" s="124">
        <v>299265.53999999998</v>
      </c>
      <c r="C70" s="124">
        <v>0</v>
      </c>
      <c r="D70" s="124">
        <v>37034.49</v>
      </c>
      <c r="F70" s="56"/>
      <c r="G70" s="56">
        <v>164839.64000000001</v>
      </c>
      <c r="H70" s="56">
        <v>254168.3</v>
      </c>
      <c r="I70" s="56"/>
      <c r="J70" s="56"/>
      <c r="K70" s="125">
        <v>50000</v>
      </c>
      <c r="L70" s="125">
        <v>7270</v>
      </c>
      <c r="M70" s="125">
        <v>53760</v>
      </c>
      <c r="N70" s="125">
        <v>656.42</v>
      </c>
      <c r="O70" s="56"/>
      <c r="P70" s="56"/>
      <c r="Q70" s="56">
        <v>203893.49</v>
      </c>
      <c r="R70" s="56">
        <v>547255.34</v>
      </c>
      <c r="S70" s="98">
        <v>872710.64</v>
      </c>
      <c r="U70" s="98">
        <v>198.18</v>
      </c>
      <c r="W70" s="98">
        <v>612643</v>
      </c>
      <c r="X70" s="98">
        <v>91815</v>
      </c>
      <c r="Y70" s="126">
        <v>791573</v>
      </c>
      <c r="AB70" s="126">
        <v>624598.54</v>
      </c>
      <c r="AC70" s="126">
        <v>72791.77</v>
      </c>
    </row>
    <row r="71" spans="1:32" x14ac:dyDescent="0.2">
      <c r="A71" s="56" t="s">
        <v>1867</v>
      </c>
      <c r="B71" s="124">
        <v>1038421.26</v>
      </c>
      <c r="C71" s="124">
        <v>0</v>
      </c>
      <c r="D71" s="124">
        <v>47214.26</v>
      </c>
      <c r="F71" s="56"/>
      <c r="G71" s="56">
        <v>448182.66</v>
      </c>
      <c r="H71" s="56">
        <v>187105.28</v>
      </c>
      <c r="I71" s="56"/>
      <c r="J71" s="56"/>
      <c r="K71" s="125">
        <v>0</v>
      </c>
      <c r="L71" s="125">
        <v>35322.31</v>
      </c>
      <c r="N71" s="125">
        <v>1245.94</v>
      </c>
      <c r="O71" s="56"/>
      <c r="P71" s="56"/>
      <c r="Q71" s="56">
        <v>312255</v>
      </c>
      <c r="R71" s="56">
        <v>2767861</v>
      </c>
      <c r="S71" s="98">
        <v>1694860.44</v>
      </c>
      <c r="U71" s="98">
        <v>880.58</v>
      </c>
      <c r="W71" s="98">
        <v>896481.29</v>
      </c>
      <c r="X71" s="98">
        <v>26615</v>
      </c>
      <c r="Y71" s="126">
        <v>1402681.29</v>
      </c>
      <c r="AB71" s="126">
        <v>530089.06999999995</v>
      </c>
      <c r="AC71" s="126">
        <v>170092.95</v>
      </c>
      <c r="AF71" s="126">
        <v>20930</v>
      </c>
    </row>
    <row r="72" spans="1:32" x14ac:dyDescent="0.2">
      <c r="A72" s="56" t="s">
        <v>1868</v>
      </c>
      <c r="B72" s="124">
        <v>178743.65</v>
      </c>
      <c r="C72" s="124">
        <v>0</v>
      </c>
      <c r="D72" s="124">
        <v>28945</v>
      </c>
      <c r="F72" s="56"/>
      <c r="G72" s="56">
        <v>71782.17</v>
      </c>
      <c r="H72" s="56">
        <v>203718.58</v>
      </c>
      <c r="I72" s="56"/>
      <c r="J72" s="56"/>
      <c r="K72" s="125">
        <v>0</v>
      </c>
      <c r="L72" s="125">
        <v>18400.21</v>
      </c>
      <c r="N72" s="125">
        <v>223.76</v>
      </c>
      <c r="O72" s="56"/>
      <c r="P72" s="56"/>
      <c r="Q72" s="56">
        <v>93755.12</v>
      </c>
      <c r="R72" s="56">
        <v>432862.99</v>
      </c>
      <c r="S72" s="98">
        <v>548377.1</v>
      </c>
      <c r="U72" s="98">
        <v>241.32</v>
      </c>
      <c r="W72" s="98">
        <v>696808</v>
      </c>
      <c r="X72" s="98">
        <v>39115</v>
      </c>
      <c r="Y72" s="126">
        <v>704808</v>
      </c>
      <c r="AB72" s="126">
        <v>392729.41</v>
      </c>
      <c r="AC72" s="126">
        <v>66242.880000000005</v>
      </c>
    </row>
    <row r="73" spans="1:32" x14ac:dyDescent="0.2">
      <c r="A73" s="56" t="s">
        <v>1869</v>
      </c>
      <c r="B73" s="124">
        <v>268615.46999999997</v>
      </c>
      <c r="C73" s="124">
        <v>0</v>
      </c>
      <c r="D73" s="124">
        <v>27965.119999999999</v>
      </c>
      <c r="F73" s="56"/>
      <c r="G73" s="56">
        <v>423814.33</v>
      </c>
      <c r="H73" s="56">
        <v>126692.53</v>
      </c>
      <c r="I73" s="56"/>
      <c r="J73" s="56"/>
      <c r="K73" s="125">
        <v>0</v>
      </c>
      <c r="N73" s="125">
        <v>29.91</v>
      </c>
      <c r="O73" s="56"/>
      <c r="P73" s="56"/>
      <c r="Q73" s="56">
        <v>45320</v>
      </c>
      <c r="R73" s="56">
        <v>923490.75</v>
      </c>
      <c r="S73" s="98">
        <v>659854.19999999995</v>
      </c>
      <c r="U73" s="98">
        <v>325.88</v>
      </c>
      <c r="W73" s="98">
        <v>789340</v>
      </c>
      <c r="X73" s="98">
        <v>195255</v>
      </c>
      <c r="Y73" s="126">
        <v>1014880</v>
      </c>
      <c r="AB73" s="126">
        <v>378496.38</v>
      </c>
      <c r="AC73" s="126">
        <v>82790.789999999994</v>
      </c>
    </row>
    <row r="74" spans="1:32" x14ac:dyDescent="0.2">
      <c r="A74" s="56" t="s">
        <v>1870</v>
      </c>
      <c r="B74" s="124">
        <v>265308.59000000003</v>
      </c>
      <c r="C74" s="124">
        <v>647.5</v>
      </c>
      <c r="D74" s="124">
        <v>17472.91</v>
      </c>
      <c r="F74" s="56"/>
      <c r="G74" s="56">
        <v>114334.37</v>
      </c>
      <c r="H74" s="56">
        <v>137157.04</v>
      </c>
      <c r="I74" s="56"/>
      <c r="J74" s="56"/>
      <c r="K74" s="125">
        <v>0</v>
      </c>
      <c r="L74" s="125">
        <v>0</v>
      </c>
      <c r="N74" s="125">
        <v>266.82</v>
      </c>
      <c r="O74" s="56"/>
      <c r="P74" s="56"/>
      <c r="Q74" s="56">
        <v>70640.83</v>
      </c>
      <c r="R74" s="56">
        <v>599181.84</v>
      </c>
      <c r="S74" s="98">
        <v>826593.78</v>
      </c>
      <c r="U74" s="98">
        <v>342.26</v>
      </c>
      <c r="W74" s="98">
        <v>634451.19999999995</v>
      </c>
      <c r="X74" s="98">
        <v>27720</v>
      </c>
      <c r="Y74" s="126">
        <v>809401.2</v>
      </c>
      <c r="Z74" s="126">
        <v>1504</v>
      </c>
      <c r="AA74" s="126">
        <v>3248</v>
      </c>
      <c r="AB74" s="126">
        <v>384390.9</v>
      </c>
      <c r="AC74" s="126">
        <v>55399.040000000001</v>
      </c>
      <c r="AD74" s="126">
        <v>30116</v>
      </c>
    </row>
    <row r="75" spans="1:32" x14ac:dyDescent="0.2">
      <c r="A75" s="56" t="s">
        <v>1871</v>
      </c>
      <c r="B75" s="124">
        <v>579231.91</v>
      </c>
      <c r="C75" s="124">
        <v>0</v>
      </c>
      <c r="D75" s="124">
        <v>49893.73</v>
      </c>
      <c r="F75" s="56"/>
      <c r="G75" s="56">
        <v>137282.54999999999</v>
      </c>
      <c r="H75" s="56">
        <v>191098.37</v>
      </c>
      <c r="I75" s="56"/>
      <c r="J75" s="56"/>
      <c r="K75" s="125">
        <v>0</v>
      </c>
      <c r="L75" s="125">
        <v>20400</v>
      </c>
      <c r="N75" s="125">
        <v>0</v>
      </c>
      <c r="O75" s="56"/>
      <c r="P75" s="56"/>
      <c r="Q75" s="56">
        <v>139101.1</v>
      </c>
      <c r="R75" s="56">
        <v>1832865.74</v>
      </c>
      <c r="S75" s="98">
        <v>980323.91</v>
      </c>
      <c r="T75" s="98">
        <v>22530</v>
      </c>
      <c r="U75" s="98">
        <v>637.24</v>
      </c>
      <c r="W75" s="98">
        <v>846552</v>
      </c>
      <c r="X75" s="98">
        <v>240166</v>
      </c>
      <c r="Y75" s="126">
        <v>1131412</v>
      </c>
      <c r="AB75" s="126">
        <v>426126.36</v>
      </c>
      <c r="AC75" s="126">
        <v>107660.02</v>
      </c>
      <c r="AF75" s="126">
        <v>500</v>
      </c>
    </row>
    <row r="76" spans="1:32" x14ac:dyDescent="0.2">
      <c r="A76" s="56" t="s">
        <v>1872</v>
      </c>
      <c r="B76" s="124">
        <v>281336.03999999998</v>
      </c>
      <c r="C76" s="124">
        <v>0</v>
      </c>
      <c r="D76" s="124">
        <v>37407.980000000003</v>
      </c>
      <c r="F76" s="56"/>
      <c r="G76" s="56">
        <v>786287.46</v>
      </c>
      <c r="H76" s="56">
        <v>117097.7</v>
      </c>
      <c r="I76" s="56"/>
      <c r="J76" s="56"/>
      <c r="L76" s="125">
        <v>26402.76</v>
      </c>
      <c r="N76" s="125">
        <v>5.9</v>
      </c>
      <c r="O76" s="56"/>
      <c r="P76" s="56"/>
      <c r="Q76" s="56"/>
      <c r="R76" s="56">
        <v>1701541.88</v>
      </c>
      <c r="S76" s="98">
        <v>732231.81</v>
      </c>
      <c r="U76" s="98">
        <v>184.86</v>
      </c>
      <c r="W76" s="98">
        <v>582103</v>
      </c>
      <c r="X76" s="98">
        <v>1500</v>
      </c>
      <c r="Y76" s="126">
        <v>791173</v>
      </c>
      <c r="AB76" s="126">
        <v>251588.43</v>
      </c>
      <c r="AC76" s="126">
        <v>79691.47</v>
      </c>
      <c r="AF76" s="126">
        <v>500</v>
      </c>
    </row>
    <row r="77" spans="1:32" x14ac:dyDescent="0.2">
      <c r="A77" s="56" t="s">
        <v>1873</v>
      </c>
      <c r="B77" s="124">
        <v>705568.96</v>
      </c>
      <c r="C77" s="124">
        <v>103717.25</v>
      </c>
      <c r="D77" s="124">
        <v>-13959.93</v>
      </c>
      <c r="F77" s="56"/>
      <c r="G77" s="56">
        <v>1112849.28</v>
      </c>
      <c r="H77" s="56">
        <v>43520.23</v>
      </c>
      <c r="I77" s="56"/>
      <c r="J77" s="56"/>
      <c r="K77" s="125">
        <v>-89347</v>
      </c>
      <c r="L77" s="125">
        <v>8259.59</v>
      </c>
      <c r="N77" s="125">
        <v>285.2</v>
      </c>
      <c r="O77" s="56"/>
      <c r="P77" s="56"/>
      <c r="Q77" s="56">
        <v>-9</v>
      </c>
      <c r="R77" s="56">
        <v>2052419.41</v>
      </c>
      <c r="S77" s="98">
        <v>1396635.69</v>
      </c>
      <c r="T77" s="98">
        <v>104010</v>
      </c>
      <c r="U77" s="98">
        <v>832.21</v>
      </c>
      <c r="W77" s="98">
        <v>1066844</v>
      </c>
      <c r="X77" s="98">
        <v>1500</v>
      </c>
      <c r="Y77" s="126">
        <v>1522140</v>
      </c>
      <c r="AB77" s="126">
        <v>366464.86</v>
      </c>
      <c r="AC77" s="126">
        <v>43616.39</v>
      </c>
      <c r="AF77" s="126">
        <v>500</v>
      </c>
    </row>
    <row r="78" spans="1:32" x14ac:dyDescent="0.2">
      <c r="A78" s="56" t="s">
        <v>1874</v>
      </c>
      <c r="B78" s="124">
        <v>539543.80000000005</v>
      </c>
      <c r="C78" s="124">
        <v>0</v>
      </c>
      <c r="D78" s="124">
        <v>83137.41</v>
      </c>
      <c r="F78" s="56"/>
      <c r="G78" s="56">
        <v>320460.15999999997</v>
      </c>
      <c r="H78" s="56">
        <v>83083.070000000007</v>
      </c>
      <c r="I78" s="56"/>
      <c r="J78" s="56"/>
      <c r="K78" s="125">
        <v>500</v>
      </c>
      <c r="L78" s="125">
        <v>43746.33</v>
      </c>
      <c r="N78" s="125">
        <v>10</v>
      </c>
      <c r="O78" s="56"/>
      <c r="P78" s="56"/>
      <c r="Q78" s="56">
        <v>1070</v>
      </c>
      <c r="R78" s="56">
        <v>2038156.59</v>
      </c>
      <c r="S78" s="98">
        <v>903616.54</v>
      </c>
      <c r="U78" s="98">
        <v>664.27</v>
      </c>
      <c r="W78" s="98">
        <v>680356</v>
      </c>
      <c r="X78" s="98">
        <v>1500</v>
      </c>
      <c r="Y78" s="126">
        <v>874111</v>
      </c>
      <c r="AB78" s="126">
        <v>347545.79</v>
      </c>
      <c r="AC78" s="126">
        <v>29059.26</v>
      </c>
    </row>
    <row r="79" spans="1:32" x14ac:dyDescent="0.2">
      <c r="A79" s="56" t="s">
        <v>1875</v>
      </c>
      <c r="B79" s="124">
        <v>579243.26</v>
      </c>
      <c r="C79" s="124">
        <v>0</v>
      </c>
      <c r="D79" s="124">
        <v>28411.91</v>
      </c>
      <c r="F79" s="56"/>
      <c r="G79" s="56">
        <v>923467.84</v>
      </c>
      <c r="H79" s="56">
        <v>32582.78</v>
      </c>
      <c r="I79" s="56"/>
      <c r="J79" s="56"/>
      <c r="L79" s="125">
        <v>65126.559999999998</v>
      </c>
      <c r="N79" s="125">
        <v>11</v>
      </c>
      <c r="O79" s="56"/>
      <c r="P79" s="56"/>
      <c r="Q79" s="56">
        <v>-10350</v>
      </c>
      <c r="R79" s="56">
        <v>2089445.48</v>
      </c>
      <c r="S79" s="98">
        <v>805291.27</v>
      </c>
      <c r="U79" s="98">
        <v>674.62</v>
      </c>
      <c r="W79" s="98">
        <v>653210</v>
      </c>
      <c r="X79" s="98">
        <v>5470</v>
      </c>
      <c r="Y79" s="126">
        <v>888485</v>
      </c>
      <c r="AB79" s="126">
        <v>244266.86</v>
      </c>
      <c r="AC79" s="126">
        <v>96970.64</v>
      </c>
      <c r="AF79" s="126">
        <v>1096</v>
      </c>
    </row>
    <row r="80" spans="1:32" x14ac:dyDescent="0.2">
      <c r="A80" s="56" t="s">
        <v>1876</v>
      </c>
      <c r="B80" s="124">
        <v>906353.89</v>
      </c>
      <c r="C80" s="124">
        <v>29486</v>
      </c>
      <c r="D80" s="124">
        <v>35743.699999999997</v>
      </c>
      <c r="F80" s="56"/>
      <c r="G80" s="56">
        <v>460783.28</v>
      </c>
      <c r="H80" s="56">
        <v>100649.08</v>
      </c>
      <c r="I80" s="56"/>
      <c r="J80" s="56"/>
      <c r="K80" s="125">
        <v>25238</v>
      </c>
      <c r="L80" s="125">
        <v>19941.73</v>
      </c>
      <c r="N80" s="125">
        <v>11</v>
      </c>
      <c r="O80" s="56"/>
      <c r="P80" s="56"/>
      <c r="Q80" s="56">
        <v>-333</v>
      </c>
      <c r="R80" s="56">
        <v>1725194.64</v>
      </c>
      <c r="S80" s="98">
        <v>1047631.73</v>
      </c>
      <c r="W80" s="98">
        <v>596498</v>
      </c>
      <c r="X80" s="98">
        <v>3000</v>
      </c>
      <c r="Y80" s="126">
        <v>1035023</v>
      </c>
      <c r="AB80" s="126">
        <v>198583.22</v>
      </c>
      <c r="AC80" s="126">
        <v>89502.03</v>
      </c>
      <c r="AF80" s="126">
        <v>500</v>
      </c>
    </row>
    <row r="81" spans="1:32" x14ac:dyDescent="0.2">
      <c r="A81" s="56" t="s">
        <v>1877</v>
      </c>
      <c r="B81" s="124">
        <v>567246.69999999995</v>
      </c>
      <c r="C81" s="124">
        <v>681.8</v>
      </c>
      <c r="D81" s="124">
        <v>48311.98</v>
      </c>
      <c r="F81" s="56"/>
      <c r="G81" s="56">
        <v>150215.69</v>
      </c>
      <c r="H81" s="56">
        <v>36081.919999999998</v>
      </c>
      <c r="I81" s="56"/>
      <c r="J81" s="56"/>
      <c r="K81" s="125">
        <v>-500</v>
      </c>
      <c r="L81" s="125">
        <v>28921.15</v>
      </c>
      <c r="N81" s="125">
        <v>9.9600000000000009</v>
      </c>
      <c r="O81" s="56"/>
      <c r="P81" s="56"/>
      <c r="Q81" s="56">
        <v>660</v>
      </c>
      <c r="R81" s="56">
        <v>613262.28</v>
      </c>
      <c r="S81" s="98">
        <v>620114.01</v>
      </c>
      <c r="U81" s="98">
        <v>659.15</v>
      </c>
      <c r="W81" s="98">
        <v>644194.80000000005</v>
      </c>
      <c r="X81" s="98">
        <v>120730</v>
      </c>
      <c r="Y81" s="126">
        <v>850937.8</v>
      </c>
      <c r="AB81" s="126">
        <v>188427.79</v>
      </c>
      <c r="AC81" s="126">
        <v>36150.28</v>
      </c>
      <c r="AF81" s="126">
        <v>534</v>
      </c>
    </row>
    <row r="82" spans="1:32" x14ac:dyDescent="0.2">
      <c r="A82" s="56" t="s">
        <v>1878</v>
      </c>
      <c r="B82" s="124">
        <v>493818.6</v>
      </c>
      <c r="C82" s="124">
        <v>12395.75</v>
      </c>
      <c r="D82" s="124">
        <v>1596.85</v>
      </c>
      <c r="F82" s="56"/>
      <c r="G82" s="56">
        <v>212520.72</v>
      </c>
      <c r="H82" s="56">
        <v>102329.38</v>
      </c>
      <c r="I82" s="56"/>
      <c r="J82" s="56"/>
      <c r="K82" s="125">
        <v>2000</v>
      </c>
      <c r="L82" s="125">
        <v>21129.87</v>
      </c>
      <c r="N82" s="125">
        <v>26.58</v>
      </c>
      <c r="O82" s="56"/>
      <c r="P82" s="56"/>
      <c r="Q82" s="56">
        <v>631.29999999999995</v>
      </c>
      <c r="R82" s="56">
        <v>788047.76</v>
      </c>
      <c r="S82" s="98">
        <v>703195</v>
      </c>
      <c r="U82" s="98">
        <v>579.37</v>
      </c>
      <c r="W82" s="98">
        <v>431333</v>
      </c>
      <c r="Y82" s="126">
        <v>638673</v>
      </c>
      <c r="AA82" s="126">
        <v>7785</v>
      </c>
      <c r="AB82" s="126">
        <v>201701.85</v>
      </c>
      <c r="AC82" s="126">
        <v>32789.730000000003</v>
      </c>
      <c r="AD82" s="126">
        <v>1696</v>
      </c>
      <c r="AE82" s="126">
        <v>500</v>
      </c>
    </row>
    <row r="83" spans="1:32" x14ac:dyDescent="0.2">
      <c r="A83" s="56" t="s">
        <v>1879</v>
      </c>
      <c r="B83" s="124">
        <v>595629.54</v>
      </c>
      <c r="C83" s="124">
        <v>0</v>
      </c>
      <c r="D83" s="124">
        <v>21736.02</v>
      </c>
      <c r="F83" s="56"/>
      <c r="G83" s="56">
        <v>309773.84999999998</v>
      </c>
      <c r="H83" s="56">
        <v>51104.4</v>
      </c>
      <c r="I83" s="56"/>
      <c r="J83" s="56"/>
      <c r="L83" s="125">
        <v>23118.81</v>
      </c>
      <c r="N83" s="125">
        <v>3</v>
      </c>
      <c r="O83" s="56"/>
      <c r="P83" s="56"/>
      <c r="Q83" s="56">
        <v>-1538</v>
      </c>
      <c r="R83" s="56">
        <v>123193.16</v>
      </c>
      <c r="S83" s="98">
        <v>671375.18</v>
      </c>
      <c r="U83" s="98">
        <v>634.44000000000005</v>
      </c>
      <c r="W83" s="98">
        <v>632423.6</v>
      </c>
      <c r="X83" s="98">
        <v>2370</v>
      </c>
      <c r="Y83" s="126">
        <v>842293.6</v>
      </c>
      <c r="AB83" s="126">
        <v>102638.41</v>
      </c>
      <c r="AC83" s="126">
        <v>28014.639999999999</v>
      </c>
      <c r="AF83" s="126">
        <v>500</v>
      </c>
    </row>
    <row r="84" spans="1:32" x14ac:dyDescent="0.2">
      <c r="A84" s="56" t="s">
        <v>1924</v>
      </c>
      <c r="B84" s="124">
        <v>534221.84</v>
      </c>
      <c r="C84" s="124">
        <v>0</v>
      </c>
      <c r="D84" s="124">
        <v>14772.34</v>
      </c>
      <c r="F84" s="56"/>
      <c r="G84" s="56">
        <v>432225.16</v>
      </c>
      <c r="H84" s="56">
        <v>23595.4</v>
      </c>
      <c r="I84" s="56"/>
      <c r="J84" s="56"/>
      <c r="L84" s="125">
        <v>33627.589999999997</v>
      </c>
      <c r="N84" s="125">
        <v>11.03</v>
      </c>
      <c r="O84" s="56">
        <v>3960</v>
      </c>
      <c r="P84" s="56"/>
      <c r="Q84" s="56">
        <v>-750</v>
      </c>
      <c r="R84" s="56">
        <v>2101746.27</v>
      </c>
      <c r="S84" s="98">
        <v>635399.36</v>
      </c>
      <c r="U84" s="98">
        <v>575.66</v>
      </c>
      <c r="W84" s="98">
        <v>484097</v>
      </c>
      <c r="X84" s="98">
        <v>1500</v>
      </c>
      <c r="Y84" s="126">
        <v>690037</v>
      </c>
      <c r="AB84" s="126">
        <v>180185.49</v>
      </c>
      <c r="AC84" s="126">
        <v>77842.64</v>
      </c>
      <c r="AF84" s="126">
        <v>500</v>
      </c>
    </row>
    <row r="85" spans="1:32" x14ac:dyDescent="0.2">
      <c r="A85" s="56" t="s">
        <v>1880</v>
      </c>
      <c r="B85" s="124">
        <v>326823.53999999998</v>
      </c>
      <c r="C85" s="124">
        <v>0</v>
      </c>
      <c r="D85" s="124">
        <v>45697.96</v>
      </c>
      <c r="F85" s="56"/>
      <c r="G85" s="56">
        <v>1085820.57</v>
      </c>
      <c r="H85" s="56">
        <v>157178.79</v>
      </c>
      <c r="I85" s="56"/>
      <c r="J85" s="56"/>
      <c r="M85" s="125">
        <v>21</v>
      </c>
      <c r="O85" s="56"/>
      <c r="P85" s="56"/>
      <c r="Q85" s="56">
        <v>1459.12</v>
      </c>
      <c r="R85" s="56">
        <v>1047464</v>
      </c>
      <c r="S85" s="98">
        <v>525123.23</v>
      </c>
      <c r="T85" s="98">
        <v>208597.5</v>
      </c>
      <c r="U85" s="98">
        <v>789.86</v>
      </c>
      <c r="W85" s="98">
        <v>795535</v>
      </c>
      <c r="X85" s="98">
        <v>58615</v>
      </c>
      <c r="Y85" s="126">
        <v>1120255</v>
      </c>
      <c r="AA85" s="126">
        <v>2272</v>
      </c>
      <c r="AB85" s="126">
        <v>332589.08</v>
      </c>
      <c r="AC85" s="126">
        <v>85821.62</v>
      </c>
    </row>
    <row r="86" spans="1:32" x14ac:dyDescent="0.2">
      <c r="A86" s="56" t="s">
        <v>1881</v>
      </c>
      <c r="B86" s="124">
        <v>924647.94</v>
      </c>
      <c r="C86" s="124">
        <v>0</v>
      </c>
      <c r="D86" s="124">
        <v>203004.84</v>
      </c>
      <c r="F86" s="56"/>
      <c r="G86" s="56">
        <v>2823170.12</v>
      </c>
      <c r="H86" s="56">
        <v>598319.84</v>
      </c>
      <c r="I86" s="56"/>
      <c r="J86" s="56"/>
      <c r="M86" s="125">
        <v>54</v>
      </c>
      <c r="N86" s="125">
        <v>178283.98</v>
      </c>
      <c r="O86" s="56"/>
      <c r="P86" s="56"/>
      <c r="Q86" s="56">
        <v>17449.11</v>
      </c>
      <c r="R86" s="56"/>
      <c r="S86" s="98">
        <v>1496520.93</v>
      </c>
      <c r="T86" s="98">
        <v>437817</v>
      </c>
      <c r="U86" s="98">
        <v>990.79</v>
      </c>
      <c r="W86" s="98">
        <v>874140</v>
      </c>
      <c r="X86" s="98">
        <v>22415</v>
      </c>
      <c r="Y86" s="126">
        <v>1627411</v>
      </c>
      <c r="Z86" s="126">
        <v>3744</v>
      </c>
      <c r="AA86" s="126">
        <v>6548</v>
      </c>
      <c r="AB86" s="126">
        <v>709688.16</v>
      </c>
      <c r="AC86" s="126">
        <v>240471.93</v>
      </c>
      <c r="AF86" s="126">
        <v>107314</v>
      </c>
    </row>
    <row r="87" spans="1:32" x14ac:dyDescent="0.2">
      <c r="A87" s="56" t="s">
        <v>1882</v>
      </c>
      <c r="B87" s="124">
        <v>1028252.19</v>
      </c>
      <c r="D87" s="124">
        <v>87711.42</v>
      </c>
      <c r="F87" s="56"/>
      <c r="G87" s="56">
        <v>1266578.75</v>
      </c>
      <c r="H87" s="56">
        <v>376732.8</v>
      </c>
      <c r="I87" s="56"/>
      <c r="J87" s="56"/>
      <c r="N87" s="125">
        <v>0.28000000000000003</v>
      </c>
      <c r="O87" s="56"/>
      <c r="P87" s="56"/>
      <c r="Q87" s="56"/>
      <c r="R87" s="56">
        <v>1212550.31</v>
      </c>
      <c r="S87" s="98">
        <v>2668754.33</v>
      </c>
      <c r="T87" s="98">
        <v>48196</v>
      </c>
      <c r="U87" s="98">
        <v>2413.88</v>
      </c>
      <c r="W87" s="98">
        <v>1514832</v>
      </c>
      <c r="X87" s="98">
        <v>35000</v>
      </c>
      <c r="Y87" s="126">
        <v>2392192</v>
      </c>
      <c r="Z87" s="126">
        <v>880</v>
      </c>
      <c r="AA87" s="126">
        <v>16391</v>
      </c>
      <c r="AB87" s="126">
        <v>927849.88</v>
      </c>
      <c r="AC87" s="126">
        <v>130887.47</v>
      </c>
    </row>
    <row r="88" spans="1:32" x14ac:dyDescent="0.2">
      <c r="A88" s="56" t="s">
        <v>1883</v>
      </c>
      <c r="B88" s="124">
        <v>417569.12</v>
      </c>
      <c r="C88" s="124">
        <v>0</v>
      </c>
      <c r="D88" s="124">
        <v>100206.47</v>
      </c>
      <c r="F88" s="56"/>
      <c r="G88" s="56">
        <v>3359234.5</v>
      </c>
      <c r="H88" s="56">
        <v>135991.01</v>
      </c>
      <c r="I88" s="56"/>
      <c r="J88" s="56"/>
      <c r="O88" s="56"/>
      <c r="P88" s="56"/>
      <c r="Q88" s="56">
        <v>102558.8</v>
      </c>
      <c r="R88" s="56">
        <v>1047464</v>
      </c>
      <c r="S88" s="98">
        <v>864285.37</v>
      </c>
      <c r="T88" s="98">
        <v>120000</v>
      </c>
      <c r="U88" s="98">
        <v>929.22</v>
      </c>
      <c r="W88" s="98">
        <v>1043608.2</v>
      </c>
      <c r="X88" s="98">
        <v>23615</v>
      </c>
      <c r="Y88" s="126">
        <v>1612168.2</v>
      </c>
      <c r="AA88" s="126">
        <v>8850</v>
      </c>
      <c r="AB88" s="126">
        <v>407197.65</v>
      </c>
      <c r="AC88" s="126">
        <v>143677.38</v>
      </c>
      <c r="AE88" s="126">
        <v>54360</v>
      </c>
    </row>
    <row r="89" spans="1:32" x14ac:dyDescent="0.2">
      <c r="A89" s="56" t="s">
        <v>1884</v>
      </c>
      <c r="B89" s="124">
        <v>322421.01</v>
      </c>
      <c r="C89" s="124">
        <v>0</v>
      </c>
      <c r="D89" s="124">
        <v>393879.91</v>
      </c>
      <c r="F89" s="56"/>
      <c r="G89" s="56">
        <v>1313170.6299999999</v>
      </c>
      <c r="H89" s="56">
        <v>-792519.17</v>
      </c>
      <c r="I89" s="56"/>
      <c r="J89" s="56"/>
      <c r="O89" s="56">
        <v>124684</v>
      </c>
      <c r="P89" s="56"/>
      <c r="Q89" s="56">
        <v>1291301.6499999999</v>
      </c>
      <c r="R89" s="56"/>
      <c r="S89" s="98">
        <v>773118</v>
      </c>
      <c r="U89" s="98">
        <v>405.11</v>
      </c>
      <c r="W89" s="98">
        <v>677680</v>
      </c>
      <c r="X89" s="98">
        <v>23215</v>
      </c>
      <c r="Y89" s="126">
        <v>1172825</v>
      </c>
      <c r="AA89" s="126">
        <v>3560</v>
      </c>
      <c r="AB89" s="126">
        <v>290909.39</v>
      </c>
      <c r="AC89" s="126">
        <v>144313.99</v>
      </c>
    </row>
    <row r="90" spans="1:32" x14ac:dyDescent="0.2">
      <c r="A90" s="56" t="s">
        <v>1885</v>
      </c>
      <c r="B90" s="124">
        <v>191226.87</v>
      </c>
      <c r="C90" s="124">
        <v>13058</v>
      </c>
      <c r="D90" s="124">
        <v>32055.1</v>
      </c>
      <c r="F90" s="56"/>
      <c r="G90" s="56">
        <v>322234.84000000003</v>
      </c>
      <c r="H90" s="56">
        <v>96013.42</v>
      </c>
      <c r="I90" s="56"/>
      <c r="J90" s="56"/>
      <c r="K90" s="125">
        <v>0</v>
      </c>
      <c r="L90" s="125">
        <v>30483</v>
      </c>
      <c r="M90" s="125">
        <v>23215</v>
      </c>
      <c r="O90" s="56"/>
      <c r="P90" s="56"/>
      <c r="Q90" s="56">
        <v>-77985</v>
      </c>
      <c r="R90" s="56">
        <v>1047464</v>
      </c>
      <c r="S90" s="98">
        <v>345594.74</v>
      </c>
      <c r="U90" s="98">
        <v>347.03</v>
      </c>
      <c r="W90" s="98">
        <v>319770</v>
      </c>
      <c r="Y90" s="126">
        <v>448765</v>
      </c>
      <c r="AB90" s="126">
        <v>131811.6</v>
      </c>
      <c r="AC90" s="126">
        <v>83048.100000000006</v>
      </c>
    </row>
    <row r="91" spans="1:32" x14ac:dyDescent="0.2">
      <c r="A91" s="56" t="s">
        <v>1886</v>
      </c>
      <c r="B91" s="124">
        <v>206422.31</v>
      </c>
      <c r="C91" s="124">
        <v>0</v>
      </c>
      <c r="D91" s="124">
        <v>247499.59</v>
      </c>
      <c r="F91" s="56"/>
      <c r="G91" s="56">
        <v>8855696.8000000007</v>
      </c>
      <c r="H91" s="56">
        <v>216762.34</v>
      </c>
      <c r="I91" s="56"/>
      <c r="J91" s="56"/>
      <c r="K91" s="125">
        <v>21000</v>
      </c>
      <c r="L91" s="125">
        <v>46425</v>
      </c>
      <c r="M91" s="125">
        <v>23615</v>
      </c>
      <c r="N91" s="125">
        <v>0.27</v>
      </c>
      <c r="O91" s="56"/>
      <c r="P91" s="56"/>
      <c r="Q91" s="56">
        <v>101619.83</v>
      </c>
      <c r="R91" s="56">
        <v>1215671.21</v>
      </c>
      <c r="S91" s="98">
        <v>853633.62</v>
      </c>
      <c r="U91" s="98">
        <v>802.79</v>
      </c>
      <c r="W91" s="98">
        <v>1245760</v>
      </c>
      <c r="Y91" s="126">
        <v>1783420</v>
      </c>
      <c r="AA91" s="126">
        <v>3760</v>
      </c>
      <c r="AB91" s="126">
        <v>432909.64</v>
      </c>
      <c r="AC91" s="126">
        <v>157509.79999999999</v>
      </c>
    </row>
    <row r="92" spans="1:32" x14ac:dyDescent="0.2">
      <c r="A92" s="56" t="s">
        <v>1887</v>
      </c>
      <c r="B92" s="124">
        <v>306516.90999999997</v>
      </c>
      <c r="C92" s="124">
        <v>27850</v>
      </c>
      <c r="D92" s="124">
        <v>9537.2099999999991</v>
      </c>
      <c r="F92" s="56"/>
      <c r="G92" s="56">
        <v>1182442.0900000001</v>
      </c>
      <c r="H92" s="56">
        <v>104830.52</v>
      </c>
      <c r="I92" s="56"/>
      <c r="J92" s="56"/>
      <c r="K92" s="125">
        <v>5800</v>
      </c>
      <c r="L92" s="125">
        <v>17596</v>
      </c>
      <c r="M92" s="125">
        <v>18</v>
      </c>
      <c r="N92" s="125">
        <v>18.64</v>
      </c>
      <c r="O92" s="56">
        <v>23615</v>
      </c>
      <c r="P92" s="56">
        <v>-134642.35</v>
      </c>
      <c r="Q92" s="56">
        <v>-138294.18</v>
      </c>
      <c r="R92" s="56">
        <v>1849378.08</v>
      </c>
      <c r="S92" s="98">
        <v>426502.76</v>
      </c>
      <c r="W92" s="98">
        <v>797370</v>
      </c>
      <c r="X92" s="98">
        <v>382</v>
      </c>
      <c r="Y92" s="126">
        <v>927530</v>
      </c>
      <c r="AB92" s="126">
        <v>153989.76999999999</v>
      </c>
      <c r="AC92" s="126">
        <v>131349.45000000001</v>
      </c>
    </row>
    <row r="93" spans="1:32" x14ac:dyDescent="0.2">
      <c r="A93" s="56" t="s">
        <v>1888</v>
      </c>
      <c r="B93" s="124">
        <v>433639.92</v>
      </c>
      <c r="C93" s="124">
        <v>16440.3</v>
      </c>
      <c r="D93" s="124">
        <v>32924.769999999997</v>
      </c>
      <c r="F93" s="56"/>
      <c r="G93" s="56">
        <v>1611850.89</v>
      </c>
      <c r="H93" s="56">
        <v>185150.13</v>
      </c>
      <c r="I93" s="56"/>
      <c r="J93" s="56"/>
      <c r="K93" s="125">
        <v>85990</v>
      </c>
      <c r="L93" s="125">
        <v>45001.71</v>
      </c>
      <c r="N93" s="125">
        <v>1157.1099999999999</v>
      </c>
      <c r="O93" s="56"/>
      <c r="P93" s="56"/>
      <c r="Q93" s="56">
        <v>1966434.32</v>
      </c>
      <c r="R93" s="56">
        <v>281440</v>
      </c>
      <c r="S93" s="98">
        <v>656535.13</v>
      </c>
      <c r="T93" s="98">
        <v>151279</v>
      </c>
      <c r="U93" s="98">
        <v>674.93</v>
      </c>
      <c r="Y93" s="126">
        <v>480550</v>
      </c>
      <c r="AB93" s="126">
        <v>207624.77</v>
      </c>
      <c r="AC93" s="126">
        <v>205320.42</v>
      </c>
    </row>
    <row r="94" spans="1:32" x14ac:dyDescent="0.2">
      <c r="A94" s="56" t="s">
        <v>1889</v>
      </c>
      <c r="B94" s="124">
        <v>290392.86</v>
      </c>
      <c r="C94" s="124">
        <v>3880</v>
      </c>
      <c r="D94" s="124">
        <v>171435.5</v>
      </c>
      <c r="F94" s="56"/>
      <c r="G94" s="56">
        <v>3509767.87</v>
      </c>
      <c r="H94" s="56">
        <v>633951.5</v>
      </c>
      <c r="I94" s="56"/>
      <c r="J94" s="56"/>
      <c r="K94" s="125">
        <v>0</v>
      </c>
      <c r="N94" s="125">
        <v>57.22</v>
      </c>
      <c r="O94" s="56"/>
      <c r="P94" s="56"/>
      <c r="Q94" s="56">
        <v>-31164.560000000001</v>
      </c>
      <c r="R94" s="56">
        <v>2812906.16</v>
      </c>
      <c r="S94" s="98">
        <v>643648.56000000006</v>
      </c>
      <c r="U94" s="98">
        <v>623.6</v>
      </c>
      <c r="W94" s="98">
        <v>1300730</v>
      </c>
      <c r="Y94" s="126">
        <v>1518247</v>
      </c>
      <c r="AA94" s="126">
        <v>10304</v>
      </c>
      <c r="AB94" s="126">
        <v>376631.35</v>
      </c>
      <c r="AC94" s="126">
        <v>284136.73</v>
      </c>
    </row>
    <row r="95" spans="1:32" x14ac:dyDescent="0.2">
      <c r="A95" s="56" t="s">
        <v>1890</v>
      </c>
      <c r="B95" s="124">
        <v>258918.6</v>
      </c>
      <c r="C95" s="124">
        <v>265</v>
      </c>
      <c r="D95" s="124">
        <v>5298.22</v>
      </c>
      <c r="F95" s="56"/>
      <c r="G95" s="56">
        <v>3315834.18</v>
      </c>
      <c r="H95" s="56">
        <v>101887.34</v>
      </c>
      <c r="I95" s="56"/>
      <c r="J95" s="56"/>
      <c r="K95" s="125">
        <v>91570</v>
      </c>
      <c r="L95" s="125">
        <v>250</v>
      </c>
      <c r="M95" s="125">
        <v>18395</v>
      </c>
      <c r="O95" s="56">
        <v>8108</v>
      </c>
      <c r="P95" s="56"/>
      <c r="Q95" s="56">
        <v>2829767.13</v>
      </c>
      <c r="R95" s="56">
        <v>1047464</v>
      </c>
      <c r="S95" s="98">
        <v>536912.91</v>
      </c>
      <c r="T95" s="98">
        <v>100000</v>
      </c>
      <c r="U95" s="98">
        <v>599.49</v>
      </c>
      <c r="W95" s="98">
        <v>704620</v>
      </c>
      <c r="Y95" s="126">
        <v>1024247</v>
      </c>
      <c r="AA95" s="126">
        <v>14644</v>
      </c>
      <c r="AB95" s="126">
        <v>465873.18</v>
      </c>
      <c r="AC95" s="126">
        <v>137287.01</v>
      </c>
    </row>
    <row r="96" spans="1:32" x14ac:dyDescent="0.2">
      <c r="A96" s="56" t="s">
        <v>1891</v>
      </c>
      <c r="B96" s="124">
        <v>664717.73</v>
      </c>
      <c r="C96" s="124">
        <v>47427</v>
      </c>
      <c r="D96" s="124">
        <v>95390.3</v>
      </c>
      <c r="E96" s="124">
        <v>0</v>
      </c>
      <c r="F96" s="56">
        <v>0</v>
      </c>
      <c r="G96" s="56">
        <v>1109497.92</v>
      </c>
      <c r="H96" s="56">
        <v>265080.89</v>
      </c>
      <c r="I96" s="56">
        <v>0</v>
      </c>
      <c r="J96" s="56">
        <v>0</v>
      </c>
      <c r="K96" s="125">
        <v>0</v>
      </c>
      <c r="L96" s="125">
        <v>0</v>
      </c>
      <c r="M96" s="125">
        <v>23615</v>
      </c>
      <c r="N96" s="125">
        <v>0</v>
      </c>
      <c r="O96" s="56">
        <v>0</v>
      </c>
      <c r="P96" s="56">
        <v>0</v>
      </c>
      <c r="Q96" s="56">
        <v>1930818.93</v>
      </c>
      <c r="R96" s="56">
        <v>0</v>
      </c>
      <c r="S96" s="98">
        <v>1220302.8600000001</v>
      </c>
      <c r="T96" s="98">
        <v>160625</v>
      </c>
      <c r="U96" s="98">
        <v>1344.14</v>
      </c>
      <c r="X96" s="98">
        <v>35000</v>
      </c>
      <c r="Y96" s="126">
        <v>619540</v>
      </c>
      <c r="AB96" s="126">
        <v>459737.59999999998</v>
      </c>
      <c r="AC96" s="126">
        <v>74636.490000000005</v>
      </c>
    </row>
    <row r="97" spans="1:32" x14ac:dyDescent="0.2">
      <c r="A97" s="56" t="s">
        <v>1892</v>
      </c>
      <c r="B97" s="124">
        <v>603326.1</v>
      </c>
      <c r="C97" s="124">
        <v>4120</v>
      </c>
      <c r="D97" s="124">
        <v>223141.68</v>
      </c>
      <c r="F97" s="56"/>
      <c r="G97" s="56">
        <v>925925.3</v>
      </c>
      <c r="H97" s="56">
        <v>7382.91</v>
      </c>
      <c r="I97" s="56"/>
      <c r="J97" s="56"/>
      <c r="K97" s="125">
        <v>155000</v>
      </c>
      <c r="N97" s="125">
        <v>1176.77</v>
      </c>
      <c r="O97" s="56"/>
      <c r="P97" s="56"/>
      <c r="Q97" s="56">
        <v>-3676428.82</v>
      </c>
      <c r="R97" s="56">
        <v>613325.81999999995</v>
      </c>
      <c r="S97" s="98">
        <v>819666.11</v>
      </c>
      <c r="U97" s="98">
        <v>1153.5</v>
      </c>
      <c r="W97" s="98">
        <v>418850</v>
      </c>
      <c r="X97" s="98">
        <v>23615</v>
      </c>
      <c r="Y97" s="126">
        <v>1086600</v>
      </c>
      <c r="AB97" s="126">
        <v>343771.53</v>
      </c>
      <c r="AC97" s="126">
        <v>69368.66</v>
      </c>
    </row>
    <row r="98" spans="1:32" x14ac:dyDescent="0.2">
      <c r="A98" s="56" t="s">
        <v>1893</v>
      </c>
      <c r="B98" s="124">
        <v>541314.73</v>
      </c>
      <c r="C98" s="124">
        <v>0</v>
      </c>
      <c r="D98" s="124">
        <v>89981.85</v>
      </c>
      <c r="F98" s="56"/>
      <c r="G98" s="56">
        <v>1012269.76</v>
      </c>
      <c r="H98" s="56">
        <v>118995.33</v>
      </c>
      <c r="I98" s="56"/>
      <c r="J98" s="56"/>
      <c r="O98" s="56"/>
      <c r="P98" s="56"/>
      <c r="Q98" s="56">
        <v>-419479.12</v>
      </c>
      <c r="R98" s="56">
        <v>1790978.12</v>
      </c>
      <c r="S98" s="98">
        <v>1016177.55</v>
      </c>
      <c r="U98" s="98">
        <v>871.82</v>
      </c>
      <c r="W98" s="98">
        <v>1050141.6000000001</v>
      </c>
      <c r="Y98" s="126">
        <v>1342741.6</v>
      </c>
      <c r="AA98" s="126">
        <v>21378</v>
      </c>
      <c r="AB98" s="126">
        <v>308666.18</v>
      </c>
      <c r="AC98" s="126">
        <v>155182.71</v>
      </c>
      <c r="AF98" s="126">
        <v>596</v>
      </c>
    </row>
    <row r="99" spans="1:32" x14ac:dyDescent="0.2">
      <c r="A99" s="56" t="s">
        <v>1894</v>
      </c>
      <c r="B99" s="124">
        <v>840779.13</v>
      </c>
      <c r="C99" s="124">
        <v>0</v>
      </c>
      <c r="D99" s="124">
        <v>208672.45</v>
      </c>
      <c r="E99" s="124">
        <v>0</v>
      </c>
      <c r="F99" s="56">
        <v>0</v>
      </c>
      <c r="G99" s="56">
        <v>4252206.1399999997</v>
      </c>
      <c r="H99" s="56">
        <v>1463579.81</v>
      </c>
      <c r="I99" s="56">
        <v>0</v>
      </c>
      <c r="J99" s="56">
        <v>0</v>
      </c>
      <c r="K99" s="125">
        <v>0</v>
      </c>
      <c r="L99" s="125">
        <v>0</v>
      </c>
      <c r="M99" s="125">
        <v>0</v>
      </c>
      <c r="N99" s="125">
        <v>0</v>
      </c>
      <c r="O99" s="56">
        <v>20084</v>
      </c>
      <c r="P99" s="56">
        <v>0</v>
      </c>
      <c r="Q99" s="56">
        <v>58214.73</v>
      </c>
      <c r="R99" s="56">
        <v>1047464</v>
      </c>
      <c r="S99" s="98">
        <v>1505997.44</v>
      </c>
      <c r="T99" s="98">
        <v>220879</v>
      </c>
      <c r="U99" s="98">
        <v>1837.83</v>
      </c>
      <c r="W99" s="98">
        <v>1077860</v>
      </c>
      <c r="X99" s="98">
        <v>61950</v>
      </c>
      <c r="Y99" s="126">
        <v>1678046</v>
      </c>
      <c r="AB99" s="126">
        <v>634406.71</v>
      </c>
      <c r="AC99" s="126">
        <v>394795.37</v>
      </c>
    </row>
    <row r="100" spans="1:32" x14ac:dyDescent="0.2">
      <c r="A100" s="56" t="s">
        <v>1895</v>
      </c>
      <c r="B100" s="124">
        <v>216056.55</v>
      </c>
      <c r="C100" s="124">
        <v>4900</v>
      </c>
      <c r="D100" s="124">
        <v>134219.81</v>
      </c>
      <c r="F100" s="56"/>
      <c r="G100" s="56">
        <v>1085932.6399999999</v>
      </c>
      <c r="H100" s="56">
        <v>171716.06</v>
      </c>
      <c r="I100" s="56"/>
      <c r="J100" s="56"/>
      <c r="K100" s="125">
        <v>12400</v>
      </c>
      <c r="N100" s="125">
        <v>57.67</v>
      </c>
      <c r="O100" s="56">
        <v>151225</v>
      </c>
      <c r="P100" s="56"/>
      <c r="Q100" s="56">
        <v>21775.33</v>
      </c>
      <c r="R100" s="56">
        <v>1768225.65</v>
      </c>
      <c r="S100" s="98">
        <v>944786.26</v>
      </c>
      <c r="T100" s="98">
        <v>70069</v>
      </c>
      <c r="U100" s="98">
        <v>379.19</v>
      </c>
      <c r="X100" s="98">
        <v>21095</v>
      </c>
      <c r="Y100" s="126">
        <v>438861</v>
      </c>
      <c r="AA100" s="126">
        <v>6672</v>
      </c>
      <c r="AB100" s="126">
        <v>383340.32</v>
      </c>
      <c r="AC100" s="126">
        <v>128353.28</v>
      </c>
    </row>
    <row r="101" spans="1:32" x14ac:dyDescent="0.2">
      <c r="A101" s="56" t="s">
        <v>1925</v>
      </c>
      <c r="B101" s="124">
        <v>490306.67</v>
      </c>
      <c r="C101" s="124">
        <v>0</v>
      </c>
      <c r="D101" s="124">
        <v>78001.08</v>
      </c>
      <c r="F101" s="56"/>
      <c r="G101" s="56">
        <v>1067833.3600000001</v>
      </c>
      <c r="H101" s="56">
        <v>129926.82</v>
      </c>
      <c r="I101" s="56"/>
      <c r="J101" s="56"/>
      <c r="O101" s="56"/>
      <c r="P101" s="56"/>
      <c r="Q101" s="56"/>
      <c r="R101" s="56">
        <v>1440650.38</v>
      </c>
      <c r="S101" s="98">
        <v>772957.22</v>
      </c>
      <c r="T101" s="98">
        <v>173692</v>
      </c>
      <c r="U101" s="98">
        <v>882.44</v>
      </c>
      <c r="W101" s="98">
        <v>1421360</v>
      </c>
      <c r="Y101" s="126">
        <v>1758640</v>
      </c>
      <c r="AA101" s="126">
        <v>9966</v>
      </c>
      <c r="AB101" s="126">
        <v>407815.1</v>
      </c>
      <c r="AC101" s="126">
        <v>168279.23</v>
      </c>
    </row>
    <row r="102" spans="1:32" x14ac:dyDescent="0.2">
      <c r="A102" s="56" t="s">
        <v>1896</v>
      </c>
      <c r="B102" s="124">
        <v>185628.6</v>
      </c>
      <c r="C102" s="124">
        <v>11960</v>
      </c>
      <c r="D102" s="124">
        <v>4104.18</v>
      </c>
      <c r="F102" s="56"/>
      <c r="G102" s="56">
        <v>1660486.56</v>
      </c>
      <c r="H102" s="56">
        <v>434009.93</v>
      </c>
      <c r="I102" s="56"/>
      <c r="J102" s="56"/>
      <c r="N102" s="125">
        <v>233.64</v>
      </c>
      <c r="O102" s="56">
        <v>30000</v>
      </c>
      <c r="P102" s="56"/>
      <c r="Q102" s="56">
        <v>146263.67000000001</v>
      </c>
      <c r="R102" s="56">
        <v>2439714</v>
      </c>
      <c r="S102" s="98">
        <v>759432.25</v>
      </c>
      <c r="T102" s="98">
        <v>250000</v>
      </c>
      <c r="U102" s="98">
        <v>381.32</v>
      </c>
      <c r="W102" s="98">
        <v>852720</v>
      </c>
      <c r="Y102" s="126">
        <v>968320</v>
      </c>
      <c r="AA102" s="126">
        <v>5080</v>
      </c>
      <c r="AB102" s="126">
        <v>560200.5</v>
      </c>
      <c r="AC102" s="126">
        <v>205917.96</v>
      </c>
    </row>
    <row r="103" spans="1:32" x14ac:dyDescent="0.2">
      <c r="A103" s="56" t="s">
        <v>1897</v>
      </c>
      <c r="B103" s="124">
        <v>376164.66</v>
      </c>
      <c r="C103" s="124">
        <v>19760</v>
      </c>
      <c r="D103" s="124">
        <v>32650.94</v>
      </c>
      <c r="F103" s="56"/>
      <c r="G103" s="56">
        <v>1229136.3400000001</v>
      </c>
      <c r="H103" s="56">
        <v>35433.21</v>
      </c>
      <c r="I103" s="56"/>
      <c r="J103" s="56"/>
      <c r="O103" s="56"/>
      <c r="P103" s="56"/>
      <c r="Q103" s="56">
        <v>38801.699999999997</v>
      </c>
      <c r="R103" s="56">
        <v>3137825</v>
      </c>
      <c r="S103" s="98">
        <v>888331.38</v>
      </c>
      <c r="U103" s="98">
        <v>469.62</v>
      </c>
      <c r="Y103" s="126">
        <v>287340</v>
      </c>
      <c r="AB103" s="126">
        <v>352320.24</v>
      </c>
      <c r="AC103" s="126">
        <v>121945.7</v>
      </c>
      <c r="AF103" s="126">
        <v>10000</v>
      </c>
    </row>
    <row r="104" spans="1:32" x14ac:dyDescent="0.2">
      <c r="A104" s="56" t="s">
        <v>1900</v>
      </c>
      <c r="B104" s="124">
        <v>42402.98</v>
      </c>
      <c r="C104" s="124">
        <v>11180</v>
      </c>
      <c r="D104" s="124">
        <v>104167.53</v>
      </c>
      <c r="F104" s="56"/>
      <c r="G104" s="56">
        <v>685260.37</v>
      </c>
      <c r="H104" s="56">
        <v>459849.18</v>
      </c>
      <c r="I104" s="56"/>
      <c r="J104" s="56"/>
      <c r="K104" s="125">
        <v>1215</v>
      </c>
      <c r="L104" s="125">
        <v>107</v>
      </c>
      <c r="N104" s="125">
        <v>3442.24</v>
      </c>
      <c r="O104" s="56"/>
      <c r="P104" s="56"/>
      <c r="Q104" s="56">
        <v>363657.33</v>
      </c>
      <c r="R104" s="56">
        <v>1499736.2</v>
      </c>
      <c r="S104" s="98">
        <v>1087568.74</v>
      </c>
      <c r="U104" s="98">
        <v>208.75</v>
      </c>
      <c r="W104" s="98">
        <v>861600</v>
      </c>
      <c r="Y104" s="126">
        <v>1134018</v>
      </c>
      <c r="AB104" s="126">
        <v>412571.03</v>
      </c>
      <c r="AC104" s="126">
        <v>125081.91</v>
      </c>
      <c r="AE104" s="126">
        <v>9</v>
      </c>
      <c r="AF104" s="126">
        <v>40500</v>
      </c>
    </row>
    <row r="105" spans="1:32" x14ac:dyDescent="0.2">
      <c r="A105" s="56" t="s">
        <v>1901</v>
      </c>
      <c r="B105" s="124">
        <v>342988.42</v>
      </c>
      <c r="C105" s="124">
        <v>17462</v>
      </c>
      <c r="D105" s="124">
        <v>156310.78</v>
      </c>
      <c r="F105" s="56"/>
      <c r="G105" s="56">
        <v>709867.11</v>
      </c>
      <c r="H105" s="56">
        <v>453145.04</v>
      </c>
      <c r="I105" s="56"/>
      <c r="J105" s="56"/>
      <c r="M105" s="125">
        <v>100000</v>
      </c>
      <c r="N105" s="125">
        <v>1542.05</v>
      </c>
      <c r="O105" s="56"/>
      <c r="P105" s="56"/>
      <c r="Q105" s="56">
        <v>158506.43</v>
      </c>
      <c r="R105" s="56"/>
      <c r="S105" s="98">
        <v>1074575.1200000001</v>
      </c>
      <c r="U105" s="98">
        <v>397.03</v>
      </c>
      <c r="W105" s="98">
        <v>105470</v>
      </c>
      <c r="Y105" s="126">
        <v>497959</v>
      </c>
      <c r="AA105" s="126">
        <v>4120</v>
      </c>
      <c r="AB105" s="126">
        <v>349684.46</v>
      </c>
      <c r="AC105" s="126">
        <v>141178.38</v>
      </c>
    </row>
    <row r="106" spans="1:32" x14ac:dyDescent="0.2">
      <c r="A106" s="56" t="s">
        <v>1903</v>
      </c>
      <c r="B106" s="124">
        <v>149438.34</v>
      </c>
      <c r="C106" s="124">
        <v>24070</v>
      </c>
      <c r="D106" s="124">
        <v>73590.11</v>
      </c>
      <c r="F106" s="56"/>
      <c r="G106" s="56">
        <v>989842.08</v>
      </c>
      <c r="H106" s="56">
        <v>401769.83</v>
      </c>
      <c r="I106" s="56"/>
      <c r="J106" s="56"/>
      <c r="K106" s="125">
        <v>0</v>
      </c>
      <c r="N106" s="125">
        <v>0</v>
      </c>
      <c r="O106" s="56"/>
      <c r="P106" s="56"/>
      <c r="Q106" s="56">
        <v>27.24</v>
      </c>
      <c r="R106" s="56">
        <v>1687514</v>
      </c>
      <c r="S106" s="98">
        <v>1292362.02</v>
      </c>
      <c r="U106" s="98">
        <v>384.14</v>
      </c>
      <c r="Y106" s="126">
        <v>299360</v>
      </c>
      <c r="AB106" s="126">
        <v>322167.64</v>
      </c>
      <c r="AC106" s="126">
        <v>134956.41</v>
      </c>
      <c r="AF106" s="126">
        <v>50000</v>
      </c>
    </row>
    <row r="107" spans="1:32" x14ac:dyDescent="0.2">
      <c r="A107" s="56" t="s">
        <v>1905</v>
      </c>
      <c r="B107" s="124">
        <v>279711.73</v>
      </c>
      <c r="C107" s="124">
        <v>0</v>
      </c>
      <c r="D107" s="124">
        <v>85792.9</v>
      </c>
      <c r="F107" s="56"/>
      <c r="G107" s="56">
        <v>935915.17</v>
      </c>
      <c r="H107" s="56">
        <v>243978.69</v>
      </c>
      <c r="I107" s="56"/>
      <c r="J107" s="56"/>
      <c r="K107" s="125">
        <v>0</v>
      </c>
      <c r="N107" s="125">
        <v>323.89999999999998</v>
      </c>
      <c r="O107" s="56"/>
      <c r="P107" s="56"/>
      <c r="Q107" s="56">
        <v>748</v>
      </c>
      <c r="R107" s="56">
        <v>4303318.3099999996</v>
      </c>
      <c r="S107" s="98">
        <v>937085.62</v>
      </c>
      <c r="T107" s="98">
        <v>40000</v>
      </c>
      <c r="U107" s="98">
        <v>409.74</v>
      </c>
      <c r="W107" s="98">
        <v>1594336</v>
      </c>
      <c r="X107" s="98">
        <v>30000</v>
      </c>
      <c r="Y107" s="126">
        <v>1850479</v>
      </c>
      <c r="AB107" s="126">
        <v>357351.39</v>
      </c>
      <c r="AC107" s="126">
        <v>80862.399999999994</v>
      </c>
    </row>
    <row r="108" spans="1:32" x14ac:dyDescent="0.2">
      <c r="A108" s="56" t="s">
        <v>1906</v>
      </c>
      <c r="B108" s="124">
        <v>274761.99</v>
      </c>
      <c r="C108" s="124">
        <v>0</v>
      </c>
      <c r="D108" s="124">
        <v>82313.63</v>
      </c>
      <c r="F108" s="56"/>
      <c r="G108" s="56">
        <v>801543.27</v>
      </c>
      <c r="H108" s="56">
        <v>215725.76</v>
      </c>
      <c r="I108" s="56"/>
      <c r="J108" s="56"/>
      <c r="K108" s="125">
        <v>0</v>
      </c>
      <c r="L108" s="125">
        <v>23249.1</v>
      </c>
      <c r="N108" s="125">
        <v>289.67</v>
      </c>
      <c r="O108" s="56"/>
      <c r="P108" s="56"/>
      <c r="Q108" s="56">
        <v>-152</v>
      </c>
      <c r="R108" s="56">
        <v>2346487</v>
      </c>
      <c r="S108" s="98">
        <v>646213.87</v>
      </c>
      <c r="U108" s="98">
        <v>477.98</v>
      </c>
      <c r="W108" s="98">
        <v>904372</v>
      </c>
      <c r="X108" s="98">
        <v>35200</v>
      </c>
      <c r="Y108" s="126">
        <v>961900</v>
      </c>
      <c r="AB108" s="126">
        <v>330497.26</v>
      </c>
      <c r="AC108" s="126">
        <v>121460.32</v>
      </c>
    </row>
    <row r="109" spans="1:32" x14ac:dyDescent="0.2">
      <c r="A109" s="56" t="s">
        <v>1907</v>
      </c>
      <c r="B109" s="124">
        <v>355297.86</v>
      </c>
      <c r="C109" s="124">
        <v>0</v>
      </c>
      <c r="D109" s="124">
        <v>44871.38</v>
      </c>
      <c r="F109" s="56"/>
      <c r="G109" s="56">
        <v>1172801.57</v>
      </c>
      <c r="H109" s="56">
        <v>236290.51</v>
      </c>
      <c r="I109" s="56"/>
      <c r="J109" s="56"/>
      <c r="K109" s="125">
        <v>0</v>
      </c>
      <c r="L109" s="125">
        <v>31198.71</v>
      </c>
      <c r="N109" s="125">
        <v>180.04</v>
      </c>
      <c r="O109" s="56"/>
      <c r="P109" s="56"/>
      <c r="Q109" s="56">
        <v>-24142</v>
      </c>
      <c r="R109" s="56">
        <v>2125037.4300000002</v>
      </c>
      <c r="S109" s="98">
        <v>813502.75</v>
      </c>
      <c r="U109" s="98">
        <v>604.57000000000005</v>
      </c>
      <c r="W109" s="98">
        <v>408505.59999999998</v>
      </c>
      <c r="X109" s="98">
        <v>308850</v>
      </c>
      <c r="Y109" s="126">
        <v>754273.6</v>
      </c>
      <c r="AB109" s="126">
        <v>512288.8</v>
      </c>
      <c r="AC109" s="126">
        <v>123587.29</v>
      </c>
    </row>
    <row r="110" spans="1:32" x14ac:dyDescent="0.2">
      <c r="A110" s="56" t="s">
        <v>1908</v>
      </c>
      <c r="B110" s="124">
        <v>557778.38</v>
      </c>
      <c r="C110" s="124">
        <v>0</v>
      </c>
      <c r="D110" s="124">
        <v>51349.98</v>
      </c>
      <c r="F110" s="56"/>
      <c r="G110" s="56">
        <v>341034.51</v>
      </c>
      <c r="H110" s="56">
        <v>183711.68</v>
      </c>
      <c r="I110" s="56"/>
      <c r="J110" s="56"/>
      <c r="K110" s="125">
        <v>0</v>
      </c>
      <c r="L110" s="125">
        <v>31941.29</v>
      </c>
      <c r="N110" s="125">
        <v>335.59</v>
      </c>
      <c r="O110" s="56"/>
      <c r="P110" s="56"/>
      <c r="Q110" s="56"/>
      <c r="R110" s="56">
        <v>1196485.3400000001</v>
      </c>
      <c r="S110" s="98">
        <v>749058.93</v>
      </c>
      <c r="U110" s="98">
        <v>1044.1300000000001</v>
      </c>
      <c r="W110" s="98">
        <v>638400</v>
      </c>
      <c r="X110" s="98">
        <v>425316</v>
      </c>
      <c r="Y110" s="126">
        <v>1086640</v>
      </c>
      <c r="AB110" s="126">
        <v>458433.33</v>
      </c>
      <c r="AC110" s="126">
        <v>70081.58</v>
      </c>
    </row>
    <row r="111" spans="1:32" x14ac:dyDescent="0.2">
      <c r="A111" s="56" t="s">
        <v>1926</v>
      </c>
      <c r="B111" s="124">
        <v>156638.66</v>
      </c>
      <c r="C111" s="124">
        <v>0</v>
      </c>
      <c r="D111" s="124">
        <v>36993.040000000001</v>
      </c>
      <c r="F111" s="56"/>
      <c r="G111" s="56">
        <v>653725.98</v>
      </c>
      <c r="H111" s="56">
        <v>177682.79</v>
      </c>
      <c r="I111" s="56"/>
      <c r="J111" s="56"/>
      <c r="K111" s="125">
        <v>0</v>
      </c>
      <c r="N111" s="125">
        <v>138.59</v>
      </c>
      <c r="O111" s="56"/>
      <c r="P111" s="56"/>
      <c r="Q111" s="56">
        <v>-238.36</v>
      </c>
      <c r="R111" s="56">
        <v>1169693.49</v>
      </c>
      <c r="S111" s="98">
        <v>572729.93000000005</v>
      </c>
      <c r="U111" s="98">
        <v>252.9</v>
      </c>
      <c r="W111" s="98">
        <v>580812</v>
      </c>
      <c r="Y111" s="126">
        <v>664276</v>
      </c>
      <c r="AA111" s="126">
        <v>1504</v>
      </c>
      <c r="AB111" s="126">
        <v>237811.68</v>
      </c>
      <c r="AC111" s="126">
        <v>122805.79</v>
      </c>
    </row>
    <row r="112" spans="1:32" x14ac:dyDescent="0.2">
      <c r="A112" s="56" t="s">
        <v>1909</v>
      </c>
      <c r="B112" s="124">
        <v>1288925.98</v>
      </c>
      <c r="C112" s="124">
        <v>0</v>
      </c>
      <c r="D112" s="124">
        <v>86013.99</v>
      </c>
      <c r="F112" s="56"/>
      <c r="G112" s="56">
        <v>1616699.28</v>
      </c>
      <c r="H112" s="56">
        <v>200539.68</v>
      </c>
      <c r="I112" s="56"/>
      <c r="J112" s="56"/>
      <c r="K112" s="125">
        <v>0</v>
      </c>
      <c r="N112" s="125">
        <v>152.74</v>
      </c>
      <c r="O112" s="56"/>
      <c r="P112" s="56">
        <v>1809812.26</v>
      </c>
      <c r="Q112" s="56">
        <v>-1388</v>
      </c>
      <c r="R112" s="56">
        <v>620039.24</v>
      </c>
      <c r="S112" s="98">
        <v>1534515.69</v>
      </c>
      <c r="U112" s="98">
        <v>966.5</v>
      </c>
      <c r="W112" s="98">
        <v>884623.2</v>
      </c>
      <c r="X112" s="98">
        <v>758203</v>
      </c>
      <c r="Y112" s="126">
        <v>1196858.2</v>
      </c>
      <c r="AB112" s="126">
        <v>761622.94</v>
      </c>
      <c r="AC112" s="126">
        <v>168599.89</v>
      </c>
    </row>
    <row r="113" spans="1:32" x14ac:dyDescent="0.2">
      <c r="A113" s="56" t="s">
        <v>1910</v>
      </c>
      <c r="B113" s="124">
        <v>556893.73</v>
      </c>
      <c r="C113" s="124">
        <v>0</v>
      </c>
      <c r="D113" s="124">
        <v>21057.29</v>
      </c>
      <c r="F113" s="56"/>
      <c r="G113" s="56">
        <v>760948.52</v>
      </c>
      <c r="H113" s="56">
        <v>251406.38</v>
      </c>
      <c r="I113" s="56"/>
      <c r="J113" s="56"/>
      <c r="N113" s="125">
        <v>6.9</v>
      </c>
      <c r="O113" s="56"/>
      <c r="P113" s="56">
        <v>-1838496.71</v>
      </c>
      <c r="Q113" s="56">
        <v>605.6</v>
      </c>
      <c r="R113" s="56">
        <v>3271774.09</v>
      </c>
      <c r="S113" s="98">
        <v>1810537.75</v>
      </c>
      <c r="U113" s="98">
        <v>898.56</v>
      </c>
      <c r="W113" s="98">
        <v>944400</v>
      </c>
      <c r="X113" s="98">
        <v>54500</v>
      </c>
      <c r="Y113" s="126">
        <v>1458546</v>
      </c>
      <c r="AA113" s="126">
        <v>14189</v>
      </c>
      <c r="AB113" s="126">
        <v>945955.81</v>
      </c>
      <c r="AC113" s="126">
        <v>140136.46</v>
      </c>
      <c r="AD113" s="126">
        <v>7601</v>
      </c>
    </row>
    <row r="114" spans="1:32" x14ac:dyDescent="0.2">
      <c r="A114" s="56" t="s">
        <v>1911</v>
      </c>
      <c r="B114" s="124">
        <v>501263</v>
      </c>
      <c r="C114" s="124">
        <v>24000</v>
      </c>
      <c r="D114" s="124">
        <v>34735.699999999997</v>
      </c>
      <c r="F114" s="56"/>
      <c r="G114" s="56">
        <v>393405.17</v>
      </c>
      <c r="H114" s="56">
        <v>240214.22</v>
      </c>
      <c r="I114" s="56"/>
      <c r="J114" s="56"/>
      <c r="K114" s="125">
        <v>0</v>
      </c>
      <c r="M114" s="125">
        <v>41400</v>
      </c>
      <c r="N114" s="125">
        <v>862</v>
      </c>
      <c r="O114" s="56"/>
      <c r="P114" s="56">
        <v>-194462.51</v>
      </c>
      <c r="Q114" s="56">
        <v>420770</v>
      </c>
      <c r="R114" s="56">
        <v>679737.85</v>
      </c>
      <c r="S114" s="98">
        <v>1053824.81</v>
      </c>
      <c r="T114" s="98">
        <v>30797</v>
      </c>
      <c r="U114" s="98">
        <v>861.77</v>
      </c>
      <c r="W114" s="98">
        <v>495050</v>
      </c>
      <c r="Y114" s="126">
        <v>813690</v>
      </c>
      <c r="AB114" s="126">
        <v>375088.72</v>
      </c>
      <c r="AC114" s="126">
        <v>33377.11</v>
      </c>
      <c r="AD114" s="126">
        <v>325</v>
      </c>
      <c r="AF114" s="126">
        <v>80000</v>
      </c>
    </row>
    <row r="115" spans="1:32" x14ac:dyDescent="0.2">
      <c r="A115" s="56" t="s">
        <v>1912</v>
      </c>
      <c r="B115" s="124">
        <v>961671.33</v>
      </c>
      <c r="C115" s="124">
        <v>4785</v>
      </c>
      <c r="D115" s="124">
        <v>27611.74</v>
      </c>
      <c r="F115" s="56"/>
      <c r="G115" s="56">
        <v>1085953.97</v>
      </c>
      <c r="H115" s="56">
        <v>356590.91</v>
      </c>
      <c r="I115" s="56"/>
      <c r="J115" s="56"/>
      <c r="N115" s="125">
        <v>0</v>
      </c>
      <c r="O115" s="56"/>
      <c r="P115" s="56">
        <v>94098.6</v>
      </c>
      <c r="Q115" s="56"/>
      <c r="R115" s="56">
        <v>1731639.01</v>
      </c>
      <c r="S115" s="98">
        <v>1608253.26</v>
      </c>
      <c r="T115" s="98">
        <v>411608</v>
      </c>
      <c r="U115" s="98">
        <v>605.70000000000005</v>
      </c>
      <c r="W115" s="98">
        <v>788720</v>
      </c>
      <c r="Y115" s="126">
        <v>1238330</v>
      </c>
      <c r="AB115" s="126">
        <v>584983.11</v>
      </c>
      <c r="AC115" s="126">
        <v>148670.51</v>
      </c>
    </row>
    <row r="116" spans="1:32" x14ac:dyDescent="0.2">
      <c r="A116" s="56" t="s">
        <v>1913</v>
      </c>
      <c r="B116" s="124">
        <v>227031.5</v>
      </c>
      <c r="C116" s="124">
        <v>0</v>
      </c>
      <c r="D116" s="124">
        <v>44510.79</v>
      </c>
      <c r="F116" s="56"/>
      <c r="G116" s="56">
        <v>386741.07</v>
      </c>
      <c r="H116" s="56">
        <v>354846.05</v>
      </c>
      <c r="I116" s="56"/>
      <c r="J116" s="56"/>
      <c r="K116" s="125">
        <v>0</v>
      </c>
      <c r="L116" s="125">
        <v>0</v>
      </c>
      <c r="M116" s="125">
        <v>5400</v>
      </c>
      <c r="N116" s="125">
        <v>36</v>
      </c>
      <c r="O116" s="56"/>
      <c r="P116" s="56">
        <v>-1502847.15</v>
      </c>
      <c r="Q116" s="56"/>
      <c r="R116" s="56">
        <v>2353915.73</v>
      </c>
      <c r="S116" s="98">
        <v>648569.49</v>
      </c>
      <c r="U116" s="98">
        <v>313.37</v>
      </c>
      <c r="W116" s="98">
        <v>390600</v>
      </c>
      <c r="Y116" s="126">
        <v>449900</v>
      </c>
      <c r="AA116" s="126">
        <v>492</v>
      </c>
      <c r="AB116" s="126">
        <v>279322.31</v>
      </c>
      <c r="AC116" s="126">
        <v>102195.72</v>
      </c>
      <c r="AD116" s="126">
        <v>8554</v>
      </c>
    </row>
    <row r="117" spans="1:32" x14ac:dyDescent="0.2">
      <c r="A117" s="56" t="s">
        <v>1914</v>
      </c>
      <c r="B117" s="124">
        <v>1006003.29</v>
      </c>
      <c r="C117" s="124">
        <v>30000.5</v>
      </c>
      <c r="D117" s="124">
        <v>33469.46</v>
      </c>
      <c r="F117" s="56"/>
      <c r="G117" s="56">
        <v>2484028.06</v>
      </c>
      <c r="H117" s="56">
        <v>303885.96000000002</v>
      </c>
      <c r="I117" s="56"/>
      <c r="J117" s="56"/>
      <c r="K117" s="125">
        <v>0</v>
      </c>
      <c r="M117" s="125">
        <v>541692</v>
      </c>
      <c r="N117" s="125">
        <v>91.05</v>
      </c>
      <c r="O117" s="56"/>
      <c r="P117" s="56">
        <v>1966300.8</v>
      </c>
      <c r="Q117" s="56">
        <v>6700</v>
      </c>
      <c r="R117" s="56">
        <v>1221990.08</v>
      </c>
      <c r="S117" s="98">
        <v>1986378.69</v>
      </c>
      <c r="U117" s="98">
        <v>581.46</v>
      </c>
      <c r="W117" s="98">
        <v>1239432</v>
      </c>
      <c r="Y117" s="126">
        <v>2022425</v>
      </c>
      <c r="AA117" s="126">
        <v>16468</v>
      </c>
      <c r="AB117" s="126">
        <v>732472.51</v>
      </c>
      <c r="AC117" s="126">
        <v>258791.45</v>
      </c>
      <c r="AF117" s="126">
        <v>52.71</v>
      </c>
    </row>
    <row r="118" spans="1:32" x14ac:dyDescent="0.2">
      <c r="A118" s="56" t="s">
        <v>1915</v>
      </c>
      <c r="B118" s="124">
        <v>654013.78</v>
      </c>
      <c r="C118" s="124">
        <v>0</v>
      </c>
      <c r="D118" s="124">
        <v>115149.18</v>
      </c>
      <c r="F118" s="56"/>
      <c r="G118" s="56">
        <v>1073496.67</v>
      </c>
      <c r="H118" s="56">
        <v>69252.72</v>
      </c>
      <c r="I118" s="56"/>
      <c r="J118" s="56"/>
      <c r="L118" s="125">
        <v>53253.68</v>
      </c>
      <c r="M118" s="125">
        <v>113652</v>
      </c>
      <c r="N118" s="125">
        <v>5671</v>
      </c>
      <c r="O118" s="56"/>
      <c r="P118" s="56"/>
      <c r="Q118" s="56">
        <v>278352.18</v>
      </c>
      <c r="R118" s="56">
        <v>1488507.55</v>
      </c>
      <c r="S118" s="98">
        <v>985124.71</v>
      </c>
      <c r="U118" s="98">
        <v>665.44</v>
      </c>
      <c r="W118" s="98">
        <v>689113</v>
      </c>
      <c r="Y118" s="126">
        <v>977433</v>
      </c>
      <c r="AB118" s="126">
        <v>283542.69</v>
      </c>
      <c r="AC118" s="126">
        <v>115426.2</v>
      </c>
      <c r="AD118" s="126">
        <v>12396</v>
      </c>
    </row>
    <row r="119" spans="1:32" x14ac:dyDescent="0.2">
      <c r="A119" s="56" t="s">
        <v>1916</v>
      </c>
      <c r="B119" s="124">
        <v>684518.75</v>
      </c>
      <c r="C119" s="124">
        <v>64400</v>
      </c>
      <c r="D119" s="124">
        <v>6117.33</v>
      </c>
      <c r="F119" s="56"/>
      <c r="G119" s="56">
        <v>691303.21</v>
      </c>
      <c r="H119" s="56">
        <v>198534.2</v>
      </c>
      <c r="I119" s="56"/>
      <c r="J119" s="56"/>
      <c r="L119" s="125">
        <v>33200</v>
      </c>
      <c r="M119" s="125">
        <v>135000</v>
      </c>
      <c r="O119" s="56"/>
      <c r="P119" s="56"/>
      <c r="Q119" s="56">
        <v>-7500</v>
      </c>
      <c r="R119" s="56"/>
      <c r="S119" s="98">
        <v>777702.41</v>
      </c>
      <c r="U119" s="98">
        <v>585.82000000000005</v>
      </c>
      <c r="W119" s="98">
        <v>633240</v>
      </c>
      <c r="Y119" s="126">
        <v>848200</v>
      </c>
      <c r="AB119" s="126">
        <v>426666.76</v>
      </c>
      <c r="AC119" s="126">
        <v>89963.58</v>
      </c>
    </row>
    <row r="120" spans="1:32" x14ac:dyDescent="0.2">
      <c r="A120" s="56" t="s">
        <v>1917</v>
      </c>
      <c r="B120" s="124">
        <v>894926.01</v>
      </c>
      <c r="C120" s="124">
        <v>97500</v>
      </c>
      <c r="D120" s="124">
        <v>10244.01</v>
      </c>
      <c r="F120" s="56"/>
      <c r="G120" s="56">
        <v>620265.25</v>
      </c>
      <c r="H120" s="56">
        <v>54825.79</v>
      </c>
      <c r="I120" s="56"/>
      <c r="J120" s="56"/>
      <c r="L120" s="125">
        <v>40026.9</v>
      </c>
      <c r="M120" s="125">
        <v>194662</v>
      </c>
      <c r="N120" s="125">
        <v>6340.4</v>
      </c>
      <c r="O120" s="56"/>
      <c r="P120" s="56"/>
      <c r="Q120" s="56">
        <v>62537.74</v>
      </c>
      <c r="R120" s="56">
        <v>1693308.65</v>
      </c>
      <c r="S120" s="98">
        <v>918554.91</v>
      </c>
      <c r="U120" s="98">
        <v>957.13</v>
      </c>
      <c r="W120" s="98">
        <v>950073.52</v>
      </c>
      <c r="X120" s="98">
        <v>60</v>
      </c>
      <c r="Y120" s="126">
        <v>1108073.52</v>
      </c>
      <c r="AA120" s="126">
        <v>11392.7</v>
      </c>
      <c r="AB120" s="126">
        <v>437324.52</v>
      </c>
      <c r="AC120" s="126">
        <v>123306.17</v>
      </c>
      <c r="AD120" s="126">
        <v>8462</v>
      </c>
    </row>
    <row r="121" spans="1:32" x14ac:dyDescent="0.2">
      <c r="A121" s="56" t="s">
        <v>1918</v>
      </c>
      <c r="B121" s="124">
        <v>405198.78</v>
      </c>
      <c r="C121" s="124">
        <v>98800</v>
      </c>
      <c r="D121" s="124">
        <v>105159.31</v>
      </c>
      <c r="F121" s="56"/>
      <c r="G121" s="56">
        <v>1137475.8799999999</v>
      </c>
      <c r="H121" s="56">
        <v>123157.46</v>
      </c>
      <c r="I121" s="56"/>
      <c r="J121" s="56"/>
      <c r="L121" s="125">
        <v>140369.22</v>
      </c>
      <c r="N121" s="125">
        <v>20</v>
      </c>
      <c r="O121" s="56"/>
      <c r="P121" s="56"/>
      <c r="Q121" s="56">
        <v>-66029.259999999995</v>
      </c>
      <c r="R121" s="56"/>
      <c r="S121" s="98">
        <v>907844.07</v>
      </c>
      <c r="U121" s="98">
        <v>609.55999999999995</v>
      </c>
      <c r="W121" s="98">
        <v>674953.6</v>
      </c>
      <c r="X121" s="98">
        <v>5000</v>
      </c>
      <c r="Y121" s="126">
        <v>872413.6</v>
      </c>
      <c r="AB121" s="126">
        <v>401028.21</v>
      </c>
      <c r="AC121" s="126">
        <v>172234.36</v>
      </c>
    </row>
    <row r="122" spans="1:32" x14ac:dyDescent="0.2">
      <c r="A122" s="56" t="s">
        <v>1919</v>
      </c>
      <c r="B122" s="124">
        <v>406409.16</v>
      </c>
      <c r="C122" s="124">
        <v>22400</v>
      </c>
      <c r="D122" s="124">
        <v>55221.81</v>
      </c>
      <c r="F122" s="56"/>
      <c r="G122" s="56">
        <v>333588.5</v>
      </c>
      <c r="H122" s="56">
        <v>38879.550000000003</v>
      </c>
      <c r="I122" s="56"/>
      <c r="J122" s="56"/>
      <c r="L122" s="125">
        <v>48465.51</v>
      </c>
      <c r="M122" s="125">
        <v>50000</v>
      </c>
      <c r="N122" s="125">
        <v>2449</v>
      </c>
      <c r="O122" s="56"/>
      <c r="P122" s="56"/>
      <c r="Q122" s="56">
        <v>139389.5</v>
      </c>
      <c r="R122" s="56"/>
      <c r="S122" s="98">
        <v>859052.46</v>
      </c>
      <c r="U122" s="98">
        <v>346.68</v>
      </c>
      <c r="W122" s="98">
        <v>584507.9</v>
      </c>
      <c r="Y122" s="126">
        <v>904387.9</v>
      </c>
      <c r="AB122" s="126">
        <v>299129.87</v>
      </c>
      <c r="AC122" s="126">
        <v>48798.63</v>
      </c>
    </row>
    <row r="123" spans="1:32" x14ac:dyDescent="0.2">
      <c r="A123" s="56" t="s">
        <v>1927</v>
      </c>
      <c r="B123" s="124">
        <v>340345.37</v>
      </c>
      <c r="C123" s="124">
        <v>63200</v>
      </c>
      <c r="D123" s="124">
        <v>74374.34</v>
      </c>
      <c r="F123" s="56"/>
      <c r="G123" s="56">
        <v>760544.53</v>
      </c>
      <c r="H123" s="56">
        <v>120414.91</v>
      </c>
      <c r="I123" s="56"/>
      <c r="J123" s="56"/>
      <c r="L123" s="125">
        <v>223695.54</v>
      </c>
      <c r="N123" s="125">
        <v>1181.3900000000001</v>
      </c>
      <c r="O123" s="56"/>
      <c r="P123" s="56"/>
      <c r="Q123" s="56">
        <v>29301.24</v>
      </c>
      <c r="R123" s="56">
        <v>2439641.09</v>
      </c>
      <c r="S123" s="98">
        <v>446416.35</v>
      </c>
      <c r="T123" s="98">
        <v>47754.52</v>
      </c>
      <c r="U123" s="98">
        <v>602.05999999999995</v>
      </c>
      <c r="W123" s="98">
        <v>948180</v>
      </c>
      <c r="X123" s="98">
        <v>4000</v>
      </c>
      <c r="Y123" s="126">
        <v>1085880</v>
      </c>
      <c r="AB123" s="126">
        <v>270238.38</v>
      </c>
      <c r="AC123" s="126">
        <v>163223.04000000001</v>
      </c>
    </row>
    <row r="124" spans="1:32" x14ac:dyDescent="0.2">
      <c r="A124" s="56" t="s">
        <v>1929</v>
      </c>
      <c r="B124" s="124">
        <v>611182.19999999995</v>
      </c>
      <c r="C124" s="124">
        <v>48100</v>
      </c>
      <c r="D124" s="124">
        <v>106541.1</v>
      </c>
      <c r="F124" s="56"/>
      <c r="G124" s="56">
        <v>864702.22</v>
      </c>
      <c r="H124" s="56">
        <v>133431.21</v>
      </c>
      <c r="I124" s="56"/>
      <c r="J124" s="56"/>
      <c r="L124" s="125">
        <v>28697.26</v>
      </c>
      <c r="M124" s="125">
        <v>100000</v>
      </c>
      <c r="N124" s="125">
        <v>3868.01</v>
      </c>
      <c r="O124" s="56"/>
      <c r="P124" s="56"/>
      <c r="Q124" s="56">
        <v>1000</v>
      </c>
      <c r="R124" s="56">
        <v>3028722.67</v>
      </c>
      <c r="S124" s="98">
        <v>806250.51</v>
      </c>
      <c r="U124" s="98">
        <v>627.53</v>
      </c>
      <c r="W124" s="98">
        <v>990224.6</v>
      </c>
      <c r="Y124" s="126">
        <v>1152704.6000000001</v>
      </c>
      <c r="AB124" s="126">
        <v>339002.02</v>
      </c>
      <c r="AC124" s="126">
        <v>135516.76</v>
      </c>
      <c r="AD124" s="126">
        <v>7247</v>
      </c>
    </row>
    <row r="125" spans="1:32" x14ac:dyDescent="0.2">
      <c r="A125" s="56" t="s">
        <v>1931</v>
      </c>
      <c r="B125" s="124">
        <v>334465.42</v>
      </c>
      <c r="C125" s="124">
        <v>64400</v>
      </c>
      <c r="D125" s="124">
        <v>20172.86</v>
      </c>
      <c r="F125" s="56"/>
      <c r="G125" s="56">
        <v>1131728.8</v>
      </c>
      <c r="H125" s="56">
        <v>144728.24</v>
      </c>
      <c r="I125" s="56"/>
      <c r="J125" s="56"/>
      <c r="L125" s="125">
        <v>29191.99</v>
      </c>
      <c r="M125" s="125">
        <v>50000</v>
      </c>
      <c r="N125" s="125">
        <v>0</v>
      </c>
      <c r="O125" s="56"/>
      <c r="P125" s="56"/>
      <c r="Q125" s="56"/>
      <c r="R125" s="56">
        <v>3118920.11</v>
      </c>
      <c r="S125" s="98">
        <v>624225.98</v>
      </c>
      <c r="U125" s="98">
        <v>203.37</v>
      </c>
      <c r="W125" s="98">
        <v>883178.8</v>
      </c>
      <c r="Y125" s="126">
        <v>994838.8</v>
      </c>
      <c r="AB125" s="126">
        <v>254074.91</v>
      </c>
      <c r="AC125" s="126">
        <v>167582.37</v>
      </c>
    </row>
    <row r="126" spans="1:32" x14ac:dyDescent="0.2">
      <c r="A126" s="56" t="s">
        <v>1898</v>
      </c>
      <c r="B126" s="124">
        <v>647645.29</v>
      </c>
      <c r="C126" s="124">
        <v>12200</v>
      </c>
      <c r="D126" s="124">
        <v>24926.37</v>
      </c>
      <c r="F126" s="56"/>
      <c r="G126" s="56">
        <v>1031437.31</v>
      </c>
      <c r="H126" s="56">
        <v>220753.41</v>
      </c>
      <c r="I126" s="56"/>
      <c r="J126" s="56"/>
      <c r="K126" s="125">
        <v>0</v>
      </c>
      <c r="L126" s="125">
        <v>139143.53</v>
      </c>
      <c r="N126" s="125">
        <v>1350.19</v>
      </c>
      <c r="O126" s="56">
        <v>140380</v>
      </c>
      <c r="P126" s="56">
        <v>1487575.93</v>
      </c>
      <c r="Q126" s="56">
        <v>-1116.5899999999999</v>
      </c>
      <c r="R126" s="56"/>
      <c r="S126" s="98">
        <v>1233658.73</v>
      </c>
      <c r="U126" s="98">
        <v>1168.4100000000001</v>
      </c>
      <c r="W126" s="98">
        <v>1245218</v>
      </c>
      <c r="X126" s="98">
        <v>355660</v>
      </c>
      <c r="Y126" s="126">
        <v>1946732</v>
      </c>
      <c r="AB126" s="126">
        <v>443812.11</v>
      </c>
      <c r="AC126" s="126">
        <v>142749.21</v>
      </c>
    </row>
    <row r="127" spans="1:32" x14ac:dyDescent="0.2">
      <c r="A127" s="56" t="s">
        <v>1899</v>
      </c>
      <c r="B127" s="124">
        <v>624198.49</v>
      </c>
      <c r="C127" s="124">
        <v>17600</v>
      </c>
      <c r="D127" s="124">
        <v>42329.52</v>
      </c>
      <c r="F127" s="56"/>
      <c r="G127" s="56">
        <v>294105.95</v>
      </c>
      <c r="H127" s="56">
        <v>219917.59</v>
      </c>
      <c r="I127" s="56"/>
      <c r="J127" s="56"/>
      <c r="K127" s="125">
        <v>0</v>
      </c>
      <c r="L127" s="125">
        <v>79074</v>
      </c>
      <c r="N127" s="125">
        <v>1008.42</v>
      </c>
      <c r="O127" s="56">
        <v>123005</v>
      </c>
      <c r="P127" s="56">
        <v>439121.15</v>
      </c>
      <c r="Q127" s="56">
        <v>8370</v>
      </c>
      <c r="R127" s="56"/>
      <c r="S127" s="98">
        <v>1128367.8600000001</v>
      </c>
      <c r="U127" s="98">
        <v>1109.54</v>
      </c>
      <c r="W127" s="98">
        <v>914880</v>
      </c>
      <c r="X127" s="98">
        <v>230100</v>
      </c>
      <c r="Y127" s="126">
        <v>1219068</v>
      </c>
      <c r="AB127" s="126">
        <v>345714.81</v>
      </c>
      <c r="AC127" s="126">
        <v>68727.11</v>
      </c>
      <c r="AF127" s="126">
        <v>60000</v>
      </c>
    </row>
    <row r="128" spans="1:32" x14ac:dyDescent="0.2">
      <c r="A128" s="56" t="s">
        <v>1902</v>
      </c>
      <c r="B128" s="124">
        <v>663458.14</v>
      </c>
      <c r="C128" s="124">
        <v>47800</v>
      </c>
      <c r="D128" s="124">
        <v>4645.5600000000004</v>
      </c>
      <c r="F128" s="56"/>
      <c r="G128" s="56">
        <v>5379978.5599999996</v>
      </c>
      <c r="H128" s="56">
        <v>98932.04</v>
      </c>
      <c r="I128" s="56"/>
      <c r="J128" s="56"/>
      <c r="K128" s="125">
        <v>0</v>
      </c>
      <c r="L128" s="125">
        <v>238007.88</v>
      </c>
      <c r="N128" s="125">
        <v>1538.3</v>
      </c>
      <c r="O128" s="56">
        <v>30700</v>
      </c>
      <c r="P128" s="56">
        <v>5616660</v>
      </c>
      <c r="Q128" s="56">
        <v>-37.299999999999997</v>
      </c>
      <c r="R128" s="56"/>
      <c r="S128" s="98">
        <v>1491754.5</v>
      </c>
      <c r="U128" s="98">
        <v>838.25</v>
      </c>
      <c r="W128" s="98">
        <v>1088852</v>
      </c>
      <c r="X128" s="98">
        <v>546800</v>
      </c>
      <c r="Y128" s="126">
        <v>1723270</v>
      </c>
      <c r="AB128" s="126">
        <v>395552.59</v>
      </c>
      <c r="AC128" s="126">
        <v>322006.44</v>
      </c>
      <c r="AF128" s="126">
        <v>86000</v>
      </c>
    </row>
    <row r="129" spans="1:29" x14ac:dyDescent="0.2">
      <c r="A129" s="56" t="s">
        <v>1904</v>
      </c>
      <c r="B129" s="124">
        <v>556485.31999999995</v>
      </c>
      <c r="C129" s="124">
        <v>9600</v>
      </c>
      <c r="D129" s="124">
        <v>0</v>
      </c>
      <c r="F129" s="56"/>
      <c r="G129" s="56">
        <v>423884.37</v>
      </c>
      <c r="H129" s="56">
        <v>185374.72</v>
      </c>
      <c r="I129" s="56"/>
      <c r="J129" s="56"/>
      <c r="K129" s="125">
        <v>0</v>
      </c>
      <c r="L129" s="125">
        <v>56224</v>
      </c>
      <c r="N129" s="125">
        <v>245.79</v>
      </c>
      <c r="O129" s="56"/>
      <c r="P129" s="56">
        <v>809478.12</v>
      </c>
      <c r="Q129" s="56">
        <v>27955.13</v>
      </c>
      <c r="R129" s="56"/>
      <c r="S129" s="98">
        <v>815969.29</v>
      </c>
      <c r="U129" s="98">
        <v>1088.3399999999999</v>
      </c>
      <c r="W129" s="98">
        <v>595552</v>
      </c>
      <c r="X129" s="98">
        <v>219900</v>
      </c>
      <c r="Y129" s="126">
        <v>1001544</v>
      </c>
      <c r="AB129" s="126">
        <v>251241.38</v>
      </c>
      <c r="AC129" s="126">
        <v>36399.879999999997</v>
      </c>
    </row>
    <row r="130" spans="1:29" x14ac:dyDescent="0.2">
      <c r="A130" s="56" t="s">
        <v>1930</v>
      </c>
      <c r="B130" s="124">
        <v>347442.45</v>
      </c>
      <c r="C130" s="124">
        <v>9200</v>
      </c>
      <c r="D130" s="124">
        <v>8480.35</v>
      </c>
      <c r="F130" s="56"/>
      <c r="G130" s="56">
        <v>526621.94999999995</v>
      </c>
      <c r="H130" s="56">
        <v>79257.899999999994</v>
      </c>
      <c r="I130" s="56"/>
      <c r="J130" s="56"/>
      <c r="K130" s="125">
        <v>0</v>
      </c>
      <c r="L130" s="125">
        <v>118729.53</v>
      </c>
      <c r="N130" s="125">
        <v>77.05</v>
      </c>
      <c r="O130" s="56"/>
      <c r="P130" s="56">
        <v>898661.6</v>
      </c>
      <c r="Q130" s="56">
        <v>-16811.47</v>
      </c>
      <c r="R130" s="56"/>
      <c r="S130" s="98">
        <v>637437.39</v>
      </c>
      <c r="U130" s="98">
        <v>623.35</v>
      </c>
      <c r="W130" s="98">
        <v>558104</v>
      </c>
      <c r="X130" s="98">
        <v>119400</v>
      </c>
      <c r="Y130" s="126">
        <v>868732</v>
      </c>
      <c r="AB130" s="126">
        <v>370087.86</v>
      </c>
      <c r="AC130" s="126">
        <v>90163.94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P130"/>
  <sheetViews>
    <sheetView topLeftCell="AF1" zoomScale="60" zoomScaleNormal="60" workbookViewId="0">
      <selection activeCell="AO5" sqref="AO5"/>
    </sheetView>
  </sheetViews>
  <sheetFormatPr defaultColWidth="9" defaultRowHeight="14.25" x14ac:dyDescent="0.2"/>
  <cols>
    <col min="1" max="1" width="6.5" style="50" customWidth="1"/>
    <col min="2" max="2" width="8.625" style="50" customWidth="1"/>
    <col min="3" max="3" width="6.5" style="57" customWidth="1"/>
    <col min="4" max="4" width="26.625" style="57" customWidth="1"/>
    <col min="5" max="5" width="27.875" style="269" customWidth="1"/>
    <col min="6" max="6" width="34.875" style="124" bestFit="1" customWidth="1"/>
    <col min="7" max="7" width="33.875" style="124" bestFit="1" customWidth="1"/>
    <col min="8" max="8" width="25.5" style="124" bestFit="1" customWidth="1"/>
    <col min="9" max="9" width="17" style="124" bestFit="1" customWidth="1"/>
    <col min="10" max="10" width="17" style="269" bestFit="1" customWidth="1"/>
    <col min="11" max="11" width="19.125" style="125" bestFit="1" customWidth="1"/>
    <col min="12" max="12" width="21" style="125" bestFit="1" customWidth="1"/>
    <col min="13" max="13" width="20.5" style="125" bestFit="1" customWidth="1"/>
    <col min="14" max="14" width="22.875" style="125" bestFit="1" customWidth="1"/>
    <col min="15" max="15" width="24.875" style="125" bestFit="1" customWidth="1"/>
    <col min="16" max="17" width="28.625" style="125" bestFit="1" customWidth="1"/>
    <col min="18" max="18" width="17" style="125" bestFit="1" customWidth="1"/>
    <col min="19" max="19" width="46" style="98" bestFit="1" customWidth="1"/>
    <col min="20" max="20" width="46.625" style="98" bestFit="1" customWidth="1"/>
    <col min="21" max="21" width="30.125" style="98" bestFit="1" customWidth="1"/>
    <col min="22" max="22" width="39.875" style="98" bestFit="1" customWidth="1"/>
    <col min="23" max="23" width="57" style="98" bestFit="1" customWidth="1"/>
    <col min="24" max="24" width="17" style="98" bestFit="1" customWidth="1"/>
    <col min="25" max="25" width="21.625" style="98" bestFit="1" customWidth="1"/>
    <col min="26" max="26" width="28" style="98" bestFit="1" customWidth="1"/>
    <col min="27" max="27" width="26.375" style="98" bestFit="1" customWidth="1"/>
    <col min="28" max="28" width="44.875" style="98" bestFit="1" customWidth="1"/>
    <col min="29" max="36" width="34.25" style="126" customWidth="1"/>
    <col min="37" max="37" width="20.5" style="97" bestFit="1" customWidth="1"/>
    <col min="38" max="38" width="17.875" style="63" bestFit="1" customWidth="1"/>
    <col min="39" max="39" width="17.375" style="64" bestFit="1" customWidth="1"/>
    <col min="40" max="40" width="17.625" style="60" bestFit="1" customWidth="1"/>
    <col min="41" max="41" width="19.125" style="59" bestFit="1" customWidth="1"/>
    <col min="42" max="42" width="23.625" style="64" bestFit="1" customWidth="1"/>
    <col min="43" max="16384" width="9" style="68"/>
  </cols>
  <sheetData>
    <row r="1" spans="1:42" x14ac:dyDescent="0.2">
      <c r="A1" s="270"/>
      <c r="B1" s="270"/>
      <c r="E1" s="56" t="s">
        <v>591</v>
      </c>
      <c r="F1" s="124" t="s">
        <v>1441</v>
      </c>
      <c r="G1" s="124" t="s">
        <v>1442</v>
      </c>
      <c r="H1" s="124" t="s">
        <v>1443</v>
      </c>
      <c r="I1" s="124" t="s">
        <v>1444</v>
      </c>
      <c r="J1" s="56" t="s">
        <v>1445</v>
      </c>
      <c r="K1" s="56" t="s">
        <v>1446</v>
      </c>
      <c r="L1" s="56" t="s">
        <v>1447</v>
      </c>
      <c r="M1" s="56" t="s">
        <v>1448</v>
      </c>
      <c r="N1" s="56" t="s">
        <v>1805</v>
      </c>
      <c r="O1" s="125" t="s">
        <v>1449</v>
      </c>
      <c r="P1" s="125" t="s">
        <v>1450</v>
      </c>
      <c r="Q1" s="125" t="s">
        <v>1451</v>
      </c>
      <c r="R1" s="125" t="s">
        <v>1452</v>
      </c>
      <c r="S1" s="56" t="s">
        <v>1453</v>
      </c>
      <c r="T1" s="56" t="s">
        <v>1454</v>
      </c>
      <c r="U1" s="56" t="s">
        <v>1455</v>
      </c>
      <c r="V1" s="56" t="s">
        <v>1456</v>
      </c>
      <c r="W1" s="98" t="s">
        <v>1459</v>
      </c>
      <c r="X1" s="98" t="s">
        <v>1460</v>
      </c>
      <c r="Y1" s="98" t="s">
        <v>1461</v>
      </c>
      <c r="Z1" s="98" t="s">
        <v>1599</v>
      </c>
      <c r="AA1" s="98" t="s">
        <v>1462</v>
      </c>
      <c r="AB1" s="98" t="s">
        <v>1463</v>
      </c>
      <c r="AC1" s="126" t="s">
        <v>1464</v>
      </c>
      <c r="AD1" s="126" t="s">
        <v>1465</v>
      </c>
      <c r="AE1" s="126" t="s">
        <v>1466</v>
      </c>
      <c r="AF1" s="126" t="s">
        <v>1467</v>
      </c>
      <c r="AG1" s="126" t="s">
        <v>1468</v>
      </c>
      <c r="AH1" s="126" t="s">
        <v>1470</v>
      </c>
      <c r="AI1" s="126" t="s">
        <v>1471</v>
      </c>
      <c r="AJ1" s="126" t="s">
        <v>1472</v>
      </c>
      <c r="AK1" s="97" t="s">
        <v>6</v>
      </c>
      <c r="AL1" s="63" t="s">
        <v>7</v>
      </c>
      <c r="AM1" s="64" t="s">
        <v>8</v>
      </c>
      <c r="AN1" s="65" t="s">
        <v>9</v>
      </c>
      <c r="AO1" s="66" t="s">
        <v>10</v>
      </c>
      <c r="AP1" s="67" t="s">
        <v>11</v>
      </c>
    </row>
    <row r="2" spans="1:42" x14ac:dyDescent="0.2">
      <c r="A2" s="270"/>
      <c r="B2" s="270"/>
      <c r="C2" s="57" t="s">
        <v>816</v>
      </c>
      <c r="E2" s="56" t="s">
        <v>592</v>
      </c>
      <c r="F2" s="124" t="s">
        <v>1473</v>
      </c>
      <c r="G2" s="124" t="s">
        <v>1474</v>
      </c>
      <c r="H2" s="124" t="s">
        <v>1475</v>
      </c>
      <c r="I2" s="124" t="s">
        <v>1476</v>
      </c>
      <c r="J2" s="56" t="s">
        <v>1477</v>
      </c>
      <c r="K2" s="56" t="s">
        <v>1478</v>
      </c>
      <c r="L2" s="56" t="s">
        <v>1479</v>
      </c>
      <c r="M2" s="56" t="s">
        <v>1480</v>
      </c>
      <c r="N2" s="56" t="s">
        <v>1806</v>
      </c>
      <c r="O2" s="125" t="s">
        <v>1481</v>
      </c>
      <c r="P2" s="125" t="s">
        <v>1482</v>
      </c>
      <c r="Q2" s="125" t="s">
        <v>1483</v>
      </c>
      <c r="R2" s="125" t="s">
        <v>1484</v>
      </c>
      <c r="S2" s="56" t="s">
        <v>1485</v>
      </c>
      <c r="T2" s="56" t="s">
        <v>1486</v>
      </c>
      <c r="U2" s="56" t="s">
        <v>1487</v>
      </c>
      <c r="V2" s="56" t="s">
        <v>1488</v>
      </c>
      <c r="W2" s="98" t="s">
        <v>1491</v>
      </c>
      <c r="X2" s="98" t="s">
        <v>1492</v>
      </c>
      <c r="Y2" s="98" t="s">
        <v>1493</v>
      </c>
      <c r="Z2" s="98" t="s">
        <v>1602</v>
      </c>
      <c r="AA2" s="98" t="s">
        <v>1494</v>
      </c>
      <c r="AB2" s="98" t="s">
        <v>1495</v>
      </c>
      <c r="AC2" s="126" t="s">
        <v>1496</v>
      </c>
      <c r="AD2" s="126" t="s">
        <v>1497</v>
      </c>
      <c r="AE2" s="126" t="s">
        <v>1498</v>
      </c>
      <c r="AF2" s="126" t="s">
        <v>1499</v>
      </c>
      <c r="AG2" s="126" t="s">
        <v>1500</v>
      </c>
      <c r="AH2" s="126" t="s">
        <v>1502</v>
      </c>
      <c r="AI2" s="126" t="s">
        <v>1503</v>
      </c>
      <c r="AJ2" s="126" t="s">
        <v>1504</v>
      </c>
    </row>
    <row r="3" spans="1:42" ht="15" thickBot="1" x14ac:dyDescent="0.25">
      <c r="A3" s="270"/>
      <c r="B3" s="270"/>
      <c r="E3" s="56" t="s">
        <v>593</v>
      </c>
      <c r="F3" s="124">
        <v>70902161.269999996</v>
      </c>
      <c r="G3" s="124">
        <v>2982505.6</v>
      </c>
      <c r="H3" s="124">
        <v>8703381.3800000008</v>
      </c>
      <c r="I3" s="124">
        <v>0</v>
      </c>
      <c r="J3" s="56">
        <v>0</v>
      </c>
      <c r="K3" s="56">
        <v>140699253.28999999</v>
      </c>
      <c r="L3" s="56">
        <v>27586899.57</v>
      </c>
      <c r="M3" s="56">
        <v>0</v>
      </c>
      <c r="N3" s="56">
        <v>0</v>
      </c>
      <c r="O3" s="125">
        <v>1292008</v>
      </c>
      <c r="P3" s="125">
        <v>3145988.2</v>
      </c>
      <c r="Q3" s="125">
        <v>2208941.09</v>
      </c>
      <c r="R3" s="125">
        <v>308875.8</v>
      </c>
      <c r="S3" s="56">
        <v>852499.91</v>
      </c>
      <c r="T3" s="56">
        <v>9451259.7400000002</v>
      </c>
      <c r="U3" s="56">
        <v>7162833.4800000004</v>
      </c>
      <c r="V3" s="56">
        <v>184229203.94</v>
      </c>
      <c r="W3" s="98">
        <v>121598655.69</v>
      </c>
      <c r="X3" s="98">
        <v>5473630.5700000003</v>
      </c>
      <c r="Y3" s="98">
        <v>99822.47</v>
      </c>
      <c r="Z3" s="98">
        <v>3830</v>
      </c>
      <c r="AA3" s="98">
        <v>93421168.569999993</v>
      </c>
      <c r="AB3" s="98">
        <v>12207905</v>
      </c>
      <c r="AC3" s="126">
        <v>133157115.37</v>
      </c>
      <c r="AD3" s="126">
        <v>9518</v>
      </c>
      <c r="AE3" s="126">
        <v>199105.7</v>
      </c>
      <c r="AF3" s="126">
        <v>51478890.299999997</v>
      </c>
      <c r="AG3" s="126">
        <v>17543453.170000002</v>
      </c>
      <c r="AH3" s="126">
        <v>77252</v>
      </c>
      <c r="AI3" s="126">
        <v>54887</v>
      </c>
      <c r="AJ3" s="126">
        <v>723842.71</v>
      </c>
      <c r="AK3" s="97">
        <f>SUM(AK4:AK130)</f>
        <v>82588048.249999985</v>
      </c>
      <c r="AL3" s="63">
        <f>SUM(AL4:AL130)</f>
        <v>6955813.0899999971</v>
      </c>
      <c r="AM3" s="64">
        <f>SUM(AM4:AM130)</f>
        <v>75632235.159999996</v>
      </c>
      <c r="AN3" s="60">
        <f>SUM(AN4:AN130)</f>
        <v>232805012.30000007</v>
      </c>
      <c r="AO3" s="59">
        <f>SUM(AO4:AO130)</f>
        <v>203244064.25</v>
      </c>
      <c r="AP3" s="69">
        <f t="shared" ref="AP3" si="0">SUM(AP4:AP130)</f>
        <v>29560948.049999997</v>
      </c>
    </row>
    <row r="4" spans="1:42" ht="15" thickBot="1" x14ac:dyDescent="0.25">
      <c r="A4" s="50" t="s">
        <v>365</v>
      </c>
      <c r="B4" s="50" t="s">
        <v>367</v>
      </c>
      <c r="C4" s="86">
        <v>6411</v>
      </c>
      <c r="D4" s="87" t="s">
        <v>689</v>
      </c>
      <c r="E4" s="56" t="s">
        <v>1807</v>
      </c>
      <c r="F4" s="124">
        <v>1055517.81</v>
      </c>
      <c r="G4" s="124">
        <v>66547</v>
      </c>
      <c r="H4" s="124">
        <v>117527.74</v>
      </c>
      <c r="J4" s="56"/>
      <c r="K4" s="56">
        <v>4604118.33</v>
      </c>
      <c r="L4" s="56">
        <v>180901.65</v>
      </c>
      <c r="M4" s="56"/>
      <c r="N4" s="56"/>
      <c r="O4" s="125">
        <v>0</v>
      </c>
      <c r="P4" s="125">
        <v>7726.07</v>
      </c>
      <c r="R4" s="125">
        <v>716.69</v>
      </c>
      <c r="S4" s="56"/>
      <c r="T4" s="56"/>
      <c r="U4" s="56"/>
      <c r="V4" s="56">
        <v>1723269</v>
      </c>
      <c r="W4" s="98">
        <v>1186173.1100000001</v>
      </c>
      <c r="X4" s="98">
        <v>102930</v>
      </c>
      <c r="Y4" s="98">
        <v>1395.82</v>
      </c>
      <c r="AA4" s="98">
        <v>1212880</v>
      </c>
      <c r="AB4" s="98">
        <v>337080</v>
      </c>
      <c r="AC4" s="126">
        <v>1643520</v>
      </c>
      <c r="AF4" s="126">
        <v>717423.59</v>
      </c>
      <c r="AG4" s="126">
        <v>210360</v>
      </c>
      <c r="AK4" s="97">
        <f>SUM(F4:I4)</f>
        <v>1239592.55</v>
      </c>
      <c r="AL4" s="63">
        <f>SUM(O4:R4)</f>
        <v>8442.76</v>
      </c>
      <c r="AM4" s="64">
        <f>AK4-AL4</f>
        <v>1231149.79</v>
      </c>
      <c r="AN4" s="60">
        <f>SUM(W4:AB4)</f>
        <v>2840458.93</v>
      </c>
      <c r="AO4" s="59">
        <f>SUM(AC4:AJ4)</f>
        <v>2571303.59</v>
      </c>
      <c r="AP4" s="69">
        <f>AN4-AO4</f>
        <v>269155.34000000032</v>
      </c>
    </row>
    <row r="5" spans="1:42" ht="15" thickBot="1" x14ac:dyDescent="0.25">
      <c r="A5" s="50" t="s">
        <v>365</v>
      </c>
      <c r="B5" s="50" t="s">
        <v>367</v>
      </c>
      <c r="C5" s="86">
        <v>2059</v>
      </c>
      <c r="D5" s="87" t="s">
        <v>690</v>
      </c>
      <c r="E5" s="56" t="s">
        <v>1808</v>
      </c>
      <c r="F5" s="124">
        <v>485344.71</v>
      </c>
      <c r="G5" s="124">
        <v>1572</v>
      </c>
      <c r="H5" s="124">
        <v>73186.720000000001</v>
      </c>
      <c r="J5" s="56"/>
      <c r="K5" s="56">
        <v>606882.25</v>
      </c>
      <c r="L5" s="56">
        <v>288861.44</v>
      </c>
      <c r="M5" s="56"/>
      <c r="N5" s="56"/>
      <c r="O5" s="125">
        <v>3650</v>
      </c>
      <c r="Q5" s="125">
        <v>28265</v>
      </c>
      <c r="R5" s="125">
        <v>0</v>
      </c>
      <c r="S5" s="56"/>
      <c r="T5" s="56"/>
      <c r="U5" s="56">
        <v>-68232</v>
      </c>
      <c r="V5" s="56">
        <v>1740746.12</v>
      </c>
      <c r="W5" s="98">
        <v>671449.4</v>
      </c>
      <c r="Y5" s="98">
        <v>635.28</v>
      </c>
      <c r="AA5" s="98">
        <v>710080</v>
      </c>
      <c r="AB5" s="98">
        <v>80730</v>
      </c>
      <c r="AC5" s="126">
        <v>823158</v>
      </c>
      <c r="AF5" s="126">
        <v>408888.79</v>
      </c>
      <c r="AG5" s="126">
        <v>159668.93</v>
      </c>
      <c r="AK5" s="97">
        <f t="shared" ref="AK5:AK68" si="1">SUM(F5:I5)</f>
        <v>560103.43000000005</v>
      </c>
      <c r="AL5" s="63">
        <f t="shared" ref="AL5:AL68" si="2">SUM(O5:R5)</f>
        <v>31915</v>
      </c>
      <c r="AM5" s="64">
        <f t="shared" ref="AM5:AM68" si="3">AK5-AL5</f>
        <v>528188.43000000005</v>
      </c>
      <c r="AN5" s="60">
        <f t="shared" ref="AN5:AN68" si="4">SUM(W5:AB5)</f>
        <v>1462894.6800000002</v>
      </c>
      <c r="AO5" s="59">
        <f t="shared" ref="AO5:AO68" si="5">SUM(AC5:AJ5)</f>
        <v>1391715.72</v>
      </c>
      <c r="AP5" s="69">
        <f t="shared" ref="AP5:AP68" si="6">AN5-AO5</f>
        <v>71178.960000000196</v>
      </c>
    </row>
    <row r="6" spans="1:42" ht="15" thickBot="1" x14ac:dyDescent="0.25">
      <c r="A6" s="50" t="s">
        <v>365</v>
      </c>
      <c r="B6" s="50" t="s">
        <v>367</v>
      </c>
      <c r="C6" s="86">
        <v>6691</v>
      </c>
      <c r="D6" s="87" t="s">
        <v>691</v>
      </c>
      <c r="E6" s="56" t="s">
        <v>1809</v>
      </c>
      <c r="F6" s="124">
        <v>921617.28</v>
      </c>
      <c r="G6" s="124">
        <v>91900</v>
      </c>
      <c r="H6" s="124">
        <v>106053.94</v>
      </c>
      <c r="J6" s="56"/>
      <c r="K6" s="56">
        <v>1107487.42</v>
      </c>
      <c r="L6" s="56">
        <v>641100.61</v>
      </c>
      <c r="M6" s="56"/>
      <c r="N6" s="56"/>
      <c r="O6" s="125">
        <v>0</v>
      </c>
      <c r="P6" s="125">
        <v>535</v>
      </c>
      <c r="Q6" s="125">
        <v>120495</v>
      </c>
      <c r="R6" s="125">
        <v>376.35</v>
      </c>
      <c r="S6" s="56"/>
      <c r="T6" s="56"/>
      <c r="U6" s="56">
        <v>14992.9</v>
      </c>
      <c r="V6" s="56">
        <v>2169071.4500000002</v>
      </c>
      <c r="W6" s="98">
        <v>1939892.47</v>
      </c>
      <c r="X6" s="98">
        <v>128790</v>
      </c>
      <c r="Y6" s="98">
        <v>1463.74</v>
      </c>
      <c r="AA6" s="98">
        <v>1305840</v>
      </c>
      <c r="AB6" s="98">
        <v>306431</v>
      </c>
      <c r="AC6" s="126">
        <v>2196281</v>
      </c>
      <c r="AE6" s="126">
        <v>1520</v>
      </c>
      <c r="AF6" s="126">
        <v>1102394.79</v>
      </c>
      <c r="AG6" s="126">
        <v>186788.89</v>
      </c>
      <c r="AH6" s="126">
        <v>855</v>
      </c>
      <c r="AK6" s="97">
        <f t="shared" si="1"/>
        <v>1119571.22</v>
      </c>
      <c r="AL6" s="63">
        <f t="shared" si="2"/>
        <v>121406.35</v>
      </c>
      <c r="AM6" s="64">
        <f t="shared" si="3"/>
        <v>998164.87</v>
      </c>
      <c r="AN6" s="60">
        <f t="shared" si="4"/>
        <v>3682417.21</v>
      </c>
      <c r="AO6" s="59">
        <f t="shared" si="5"/>
        <v>3487839.68</v>
      </c>
      <c r="AP6" s="69">
        <f t="shared" si="6"/>
        <v>194577.5299999998</v>
      </c>
    </row>
    <row r="7" spans="1:42" ht="15" thickBot="1" x14ac:dyDescent="0.25">
      <c r="A7" s="50" t="s">
        <v>365</v>
      </c>
      <c r="B7" s="50" t="s">
        <v>367</v>
      </c>
      <c r="C7" s="86">
        <v>3434</v>
      </c>
      <c r="D7" s="87" t="s">
        <v>692</v>
      </c>
      <c r="E7" s="56" t="s">
        <v>1810</v>
      </c>
      <c r="F7" s="124">
        <v>675992.09</v>
      </c>
      <c r="G7" s="124">
        <v>7995</v>
      </c>
      <c r="H7" s="124">
        <v>97237</v>
      </c>
      <c r="J7" s="56"/>
      <c r="K7" s="56">
        <v>445012.73</v>
      </c>
      <c r="L7" s="56">
        <v>226650.02</v>
      </c>
      <c r="M7" s="56"/>
      <c r="N7" s="56"/>
      <c r="P7" s="125">
        <v>3202.39</v>
      </c>
      <c r="R7" s="125">
        <v>151</v>
      </c>
      <c r="S7" s="56"/>
      <c r="T7" s="56"/>
      <c r="U7" s="56">
        <v>-113431</v>
      </c>
      <c r="V7" s="56">
        <v>235221.96</v>
      </c>
      <c r="W7" s="98">
        <v>735774.63</v>
      </c>
      <c r="X7" s="98">
        <v>250</v>
      </c>
      <c r="Y7" s="98">
        <v>836.03</v>
      </c>
      <c r="AA7" s="98">
        <v>1054400</v>
      </c>
      <c r="AB7" s="98">
        <v>82848</v>
      </c>
      <c r="AC7" s="126">
        <v>1183768</v>
      </c>
      <c r="AF7" s="126">
        <v>369804.27</v>
      </c>
      <c r="AG7" s="126">
        <v>159373.41</v>
      </c>
      <c r="AK7" s="97">
        <f t="shared" si="1"/>
        <v>781224.09</v>
      </c>
      <c r="AL7" s="63">
        <f t="shared" si="2"/>
        <v>3353.39</v>
      </c>
      <c r="AM7" s="64">
        <f t="shared" si="3"/>
        <v>777870.7</v>
      </c>
      <c r="AN7" s="60">
        <f t="shared" si="4"/>
        <v>1874108.6600000001</v>
      </c>
      <c r="AO7" s="59">
        <f t="shared" si="5"/>
        <v>1712945.68</v>
      </c>
      <c r="AP7" s="69">
        <f t="shared" si="6"/>
        <v>161162.98000000021</v>
      </c>
    </row>
    <row r="8" spans="1:42" ht="15" thickBot="1" x14ac:dyDescent="0.25">
      <c r="A8" s="50" t="s">
        <v>365</v>
      </c>
      <c r="B8" s="50" t="s">
        <v>367</v>
      </c>
      <c r="C8" s="86">
        <v>3172</v>
      </c>
      <c r="D8" s="87" t="s">
        <v>693</v>
      </c>
      <c r="E8" s="56" t="s">
        <v>1811</v>
      </c>
      <c r="F8" s="124">
        <v>726270.72</v>
      </c>
      <c r="G8" s="124">
        <v>11951</v>
      </c>
      <c r="H8" s="124">
        <v>32374.13</v>
      </c>
      <c r="J8" s="56"/>
      <c r="K8" s="56">
        <v>578481.1</v>
      </c>
      <c r="L8" s="56">
        <v>206151.32</v>
      </c>
      <c r="M8" s="56"/>
      <c r="N8" s="56"/>
      <c r="O8" s="125">
        <v>0</v>
      </c>
      <c r="P8" s="125">
        <v>5850</v>
      </c>
      <c r="Q8" s="125">
        <v>70034</v>
      </c>
      <c r="R8" s="125">
        <v>112.56</v>
      </c>
      <c r="S8" s="56"/>
      <c r="T8" s="56"/>
      <c r="U8" s="56">
        <v>321</v>
      </c>
      <c r="V8" s="56">
        <v>1649277.25</v>
      </c>
      <c r="W8" s="98">
        <v>772349.16</v>
      </c>
      <c r="Y8" s="98">
        <v>778.51</v>
      </c>
      <c r="AA8" s="98">
        <v>569120</v>
      </c>
      <c r="AB8" s="98">
        <v>122380</v>
      </c>
      <c r="AC8" s="126">
        <v>726420</v>
      </c>
      <c r="AF8" s="126">
        <v>480603.65</v>
      </c>
      <c r="AG8" s="126">
        <v>107935</v>
      </c>
      <c r="AK8" s="97">
        <f t="shared" si="1"/>
        <v>770595.85</v>
      </c>
      <c r="AL8" s="63">
        <f t="shared" si="2"/>
        <v>75996.56</v>
      </c>
      <c r="AM8" s="64">
        <f t="shared" si="3"/>
        <v>694599.29</v>
      </c>
      <c r="AN8" s="60">
        <f t="shared" si="4"/>
        <v>1464627.67</v>
      </c>
      <c r="AO8" s="59">
        <f t="shared" si="5"/>
        <v>1314958.6499999999</v>
      </c>
      <c r="AP8" s="69">
        <f t="shared" si="6"/>
        <v>149669.02000000002</v>
      </c>
    </row>
    <row r="9" spans="1:42" ht="15" thickBot="1" x14ac:dyDescent="0.25">
      <c r="A9" s="50" t="s">
        <v>365</v>
      </c>
      <c r="B9" s="50" t="s">
        <v>367</v>
      </c>
      <c r="C9" s="86">
        <v>3172</v>
      </c>
      <c r="D9" s="87" t="s">
        <v>694</v>
      </c>
      <c r="E9" s="56" t="s">
        <v>1812</v>
      </c>
      <c r="F9" s="124">
        <v>727484.45</v>
      </c>
      <c r="G9" s="124">
        <v>1235</v>
      </c>
      <c r="H9" s="124">
        <v>79158.350000000006</v>
      </c>
      <c r="J9" s="56"/>
      <c r="K9" s="56">
        <v>367138.48</v>
      </c>
      <c r="L9" s="56">
        <v>255136.76</v>
      </c>
      <c r="M9" s="56"/>
      <c r="N9" s="56"/>
      <c r="R9" s="125">
        <v>87</v>
      </c>
      <c r="S9" s="56"/>
      <c r="T9" s="56"/>
      <c r="U9" s="56">
        <v>-0.6</v>
      </c>
      <c r="V9" s="56">
        <v>991159.3</v>
      </c>
      <c r="W9" s="98">
        <v>696266.01</v>
      </c>
      <c r="Y9" s="98">
        <v>902.35</v>
      </c>
      <c r="AA9" s="98">
        <v>655920</v>
      </c>
      <c r="AB9" s="98">
        <v>344100</v>
      </c>
      <c r="AC9" s="126">
        <v>1016300</v>
      </c>
      <c r="AF9" s="126">
        <v>309984.2</v>
      </c>
      <c r="AG9" s="126">
        <v>87318.55</v>
      </c>
      <c r="AK9" s="97">
        <f t="shared" si="1"/>
        <v>807877.79999999993</v>
      </c>
      <c r="AL9" s="63">
        <f t="shared" si="2"/>
        <v>87</v>
      </c>
      <c r="AM9" s="64">
        <f t="shared" si="3"/>
        <v>807790.79999999993</v>
      </c>
      <c r="AN9" s="60">
        <f t="shared" si="4"/>
        <v>1697188.3599999999</v>
      </c>
      <c r="AO9" s="59">
        <f t="shared" si="5"/>
        <v>1413602.75</v>
      </c>
      <c r="AP9" s="69">
        <f t="shared" si="6"/>
        <v>283585.60999999987</v>
      </c>
    </row>
    <row r="10" spans="1:42" ht="15" thickBot="1" x14ac:dyDescent="0.25">
      <c r="A10" s="50" t="s">
        <v>365</v>
      </c>
      <c r="B10" s="50" t="s">
        <v>367</v>
      </c>
      <c r="C10" s="86">
        <v>1819</v>
      </c>
      <c r="D10" s="87" t="s">
        <v>695</v>
      </c>
      <c r="E10" s="56" t="s">
        <v>1813</v>
      </c>
      <c r="F10" s="124">
        <v>428046.2</v>
      </c>
      <c r="G10" s="124">
        <v>11387</v>
      </c>
      <c r="H10" s="124">
        <v>112372.44</v>
      </c>
      <c r="J10" s="56"/>
      <c r="K10" s="56">
        <v>858900.05</v>
      </c>
      <c r="L10" s="56">
        <v>247880.55</v>
      </c>
      <c r="M10" s="56"/>
      <c r="N10" s="56"/>
      <c r="O10" s="125">
        <v>15673</v>
      </c>
      <c r="P10" s="125">
        <v>2198.71</v>
      </c>
      <c r="R10" s="125">
        <v>911.89</v>
      </c>
      <c r="S10" s="56"/>
      <c r="T10" s="56"/>
      <c r="U10" s="56">
        <v>-1.21</v>
      </c>
      <c r="V10" s="56">
        <v>169383.81</v>
      </c>
      <c r="W10" s="98">
        <v>604083.47</v>
      </c>
      <c r="X10" s="98">
        <v>110000</v>
      </c>
      <c r="Y10" s="98">
        <v>611.39</v>
      </c>
      <c r="AA10" s="98">
        <v>636600</v>
      </c>
      <c r="AB10" s="98">
        <v>125980</v>
      </c>
      <c r="AC10" s="126">
        <v>762959.8</v>
      </c>
      <c r="AF10" s="126">
        <v>310509.27</v>
      </c>
      <c r="AG10" s="126">
        <v>142565.75</v>
      </c>
      <c r="AK10" s="97">
        <f t="shared" si="1"/>
        <v>551805.64</v>
      </c>
      <c r="AL10" s="63">
        <f t="shared" si="2"/>
        <v>18783.599999999999</v>
      </c>
      <c r="AM10" s="64">
        <f t="shared" si="3"/>
        <v>533022.04</v>
      </c>
      <c r="AN10" s="60">
        <f t="shared" si="4"/>
        <v>1477274.8599999999</v>
      </c>
      <c r="AO10" s="59">
        <f t="shared" si="5"/>
        <v>1216034.82</v>
      </c>
      <c r="AP10" s="69">
        <f t="shared" si="6"/>
        <v>261240.0399999998</v>
      </c>
    </row>
    <row r="11" spans="1:42" ht="15" thickBot="1" x14ac:dyDescent="0.25">
      <c r="A11" s="50" t="s">
        <v>365</v>
      </c>
      <c r="B11" s="50" t="s">
        <v>367</v>
      </c>
      <c r="C11" s="86">
        <v>6183</v>
      </c>
      <c r="D11" s="87" t="s">
        <v>696</v>
      </c>
      <c r="E11" s="56" t="s">
        <v>1814</v>
      </c>
      <c r="F11" s="124">
        <v>1372286.73</v>
      </c>
      <c r="G11" s="124">
        <v>49137.55</v>
      </c>
      <c r="H11" s="124">
        <v>175817.62</v>
      </c>
      <c r="J11" s="56"/>
      <c r="K11" s="56">
        <v>822740.5</v>
      </c>
      <c r="L11" s="56">
        <v>523133.22</v>
      </c>
      <c r="M11" s="56"/>
      <c r="N11" s="56"/>
      <c r="Q11" s="125">
        <v>44000</v>
      </c>
      <c r="R11" s="125">
        <v>3.06</v>
      </c>
      <c r="S11" s="56"/>
      <c r="T11" s="56"/>
      <c r="U11" s="56">
        <v>181535.63</v>
      </c>
      <c r="V11" s="56">
        <v>668274.24</v>
      </c>
      <c r="W11" s="98">
        <v>943215.85</v>
      </c>
      <c r="Y11" s="98">
        <v>2019.02</v>
      </c>
      <c r="AA11" s="98">
        <v>1013840</v>
      </c>
      <c r="AB11" s="98">
        <v>540644</v>
      </c>
      <c r="AC11" s="126">
        <v>1726638</v>
      </c>
      <c r="AF11" s="126">
        <v>521291.66</v>
      </c>
      <c r="AG11" s="126">
        <v>122219.03</v>
      </c>
      <c r="AK11" s="97">
        <f t="shared" si="1"/>
        <v>1597241.9</v>
      </c>
      <c r="AL11" s="63">
        <f t="shared" si="2"/>
        <v>44003.06</v>
      </c>
      <c r="AM11" s="64">
        <f t="shared" si="3"/>
        <v>1553238.8399999999</v>
      </c>
      <c r="AN11" s="60">
        <f t="shared" si="4"/>
        <v>2499718.87</v>
      </c>
      <c r="AO11" s="59">
        <f t="shared" si="5"/>
        <v>2370148.69</v>
      </c>
      <c r="AP11" s="69">
        <f t="shared" si="6"/>
        <v>129570.18000000017</v>
      </c>
    </row>
    <row r="12" spans="1:42" ht="15" thickBot="1" x14ac:dyDescent="0.25">
      <c r="A12" s="50" t="s">
        <v>365</v>
      </c>
      <c r="B12" s="50" t="s">
        <v>367</v>
      </c>
      <c r="C12" s="86">
        <v>2360</v>
      </c>
      <c r="D12" s="87" t="s">
        <v>697</v>
      </c>
      <c r="E12" s="56" t="s">
        <v>1815</v>
      </c>
      <c r="F12" s="124">
        <v>705437.66</v>
      </c>
      <c r="G12" s="124">
        <v>26577</v>
      </c>
      <c r="H12" s="124">
        <v>47417.35</v>
      </c>
      <c r="J12" s="56"/>
      <c r="K12" s="56">
        <v>847421.98</v>
      </c>
      <c r="L12" s="56">
        <v>319325.42</v>
      </c>
      <c r="M12" s="56"/>
      <c r="N12" s="56"/>
      <c r="O12" s="125">
        <v>1740</v>
      </c>
      <c r="R12" s="125">
        <v>184.29</v>
      </c>
      <c r="S12" s="56"/>
      <c r="T12" s="56"/>
      <c r="U12" s="56"/>
      <c r="V12" s="56">
        <v>2102009.77</v>
      </c>
      <c r="W12" s="98">
        <v>698218.69</v>
      </c>
      <c r="X12" s="98">
        <v>55350</v>
      </c>
      <c r="Y12" s="98">
        <v>1009.62</v>
      </c>
      <c r="AA12" s="98">
        <v>1099840</v>
      </c>
      <c r="AB12" s="98">
        <v>154380</v>
      </c>
      <c r="AC12" s="126">
        <v>1359980</v>
      </c>
      <c r="AF12" s="126">
        <v>256329.57</v>
      </c>
      <c r="AG12" s="126">
        <v>172310.53</v>
      </c>
      <c r="AK12" s="97">
        <f t="shared" si="1"/>
        <v>779432.01</v>
      </c>
      <c r="AL12" s="63">
        <f t="shared" si="2"/>
        <v>1924.29</v>
      </c>
      <c r="AM12" s="64">
        <f t="shared" si="3"/>
        <v>777507.72</v>
      </c>
      <c r="AN12" s="60">
        <f t="shared" si="4"/>
        <v>2008798.31</v>
      </c>
      <c r="AO12" s="59">
        <f t="shared" si="5"/>
        <v>1788620.1</v>
      </c>
      <c r="AP12" s="69">
        <f t="shared" si="6"/>
        <v>220178.20999999996</v>
      </c>
    </row>
    <row r="13" spans="1:42" ht="15" thickBot="1" x14ac:dyDescent="0.25">
      <c r="A13" s="50" t="s">
        <v>365</v>
      </c>
      <c r="B13" s="50" t="s">
        <v>367</v>
      </c>
      <c r="C13" s="86">
        <v>5028</v>
      </c>
      <c r="D13" s="87" t="s">
        <v>698</v>
      </c>
      <c r="E13" s="56" t="s">
        <v>1816</v>
      </c>
      <c r="F13" s="124">
        <v>736081.79</v>
      </c>
      <c r="G13" s="124">
        <v>36697</v>
      </c>
      <c r="H13" s="124">
        <v>149346.26999999999</v>
      </c>
      <c r="J13" s="56"/>
      <c r="K13" s="56">
        <v>1257538.8899999999</v>
      </c>
      <c r="L13" s="56">
        <v>228183.01</v>
      </c>
      <c r="M13" s="56"/>
      <c r="N13" s="56"/>
      <c r="R13" s="125">
        <v>56.09</v>
      </c>
      <c r="S13" s="56"/>
      <c r="T13" s="56"/>
      <c r="U13" s="56">
        <v>-9600</v>
      </c>
      <c r="V13" s="56">
        <v>1442563.02</v>
      </c>
      <c r="W13" s="98">
        <v>940564.91</v>
      </c>
      <c r="Y13" s="98">
        <v>607.79</v>
      </c>
      <c r="AA13" s="98">
        <v>617220</v>
      </c>
      <c r="AB13" s="98">
        <v>622780</v>
      </c>
      <c r="AC13" s="126">
        <v>1197640</v>
      </c>
      <c r="AE13" s="126">
        <v>16124</v>
      </c>
      <c r="AF13" s="126">
        <v>517790.26</v>
      </c>
      <c r="AG13" s="126">
        <v>139846.76999999999</v>
      </c>
      <c r="AK13" s="97">
        <f t="shared" si="1"/>
        <v>922125.06</v>
      </c>
      <c r="AL13" s="63">
        <f t="shared" si="2"/>
        <v>56.09</v>
      </c>
      <c r="AM13" s="64">
        <f t="shared" si="3"/>
        <v>922068.97000000009</v>
      </c>
      <c r="AN13" s="60">
        <f t="shared" si="4"/>
        <v>2181172.7000000002</v>
      </c>
      <c r="AO13" s="59">
        <f t="shared" si="5"/>
        <v>1871401.03</v>
      </c>
      <c r="AP13" s="69">
        <f t="shared" si="6"/>
        <v>309771.67000000016</v>
      </c>
    </row>
    <row r="14" spans="1:42" ht="15" thickBot="1" x14ac:dyDescent="0.25">
      <c r="A14" s="50" t="s">
        <v>365</v>
      </c>
      <c r="B14" s="50" t="s">
        <v>367</v>
      </c>
      <c r="C14" s="86">
        <v>3227</v>
      </c>
      <c r="D14" s="87" t="s">
        <v>699</v>
      </c>
      <c r="E14" s="56" t="s">
        <v>1817</v>
      </c>
      <c r="F14" s="124">
        <v>958153.63</v>
      </c>
      <c r="G14" s="124">
        <v>19517</v>
      </c>
      <c r="H14" s="124">
        <v>75588.72</v>
      </c>
      <c r="J14" s="56"/>
      <c r="K14" s="56">
        <v>1180648.47</v>
      </c>
      <c r="L14" s="56">
        <v>126018.91</v>
      </c>
      <c r="M14" s="56"/>
      <c r="N14" s="56"/>
      <c r="O14" s="125">
        <v>0</v>
      </c>
      <c r="Q14" s="125">
        <v>267213</v>
      </c>
      <c r="R14" s="125">
        <v>175.33</v>
      </c>
      <c r="S14" s="56"/>
      <c r="T14" s="56"/>
      <c r="U14" s="56"/>
      <c r="V14" s="56">
        <v>484200</v>
      </c>
      <c r="W14" s="98">
        <v>753925.1</v>
      </c>
      <c r="Y14" s="98">
        <v>1064.06</v>
      </c>
      <c r="AA14" s="98">
        <v>1078660</v>
      </c>
      <c r="AB14" s="98">
        <v>557270</v>
      </c>
      <c r="AC14" s="126">
        <v>1533054.5</v>
      </c>
      <c r="AF14" s="126">
        <v>592514.68999999994</v>
      </c>
      <c r="AG14" s="126">
        <v>94935.66</v>
      </c>
      <c r="AJ14" s="126">
        <v>500</v>
      </c>
      <c r="AK14" s="97">
        <f t="shared" si="1"/>
        <v>1053259.3500000001</v>
      </c>
      <c r="AL14" s="63">
        <f t="shared" si="2"/>
        <v>267388.33</v>
      </c>
      <c r="AM14" s="64">
        <f t="shared" si="3"/>
        <v>785871.02</v>
      </c>
      <c r="AN14" s="60">
        <f t="shared" si="4"/>
        <v>2390919.16</v>
      </c>
      <c r="AO14" s="59">
        <f t="shared" si="5"/>
        <v>2221004.85</v>
      </c>
      <c r="AP14" s="69">
        <f t="shared" si="6"/>
        <v>169914.31000000006</v>
      </c>
    </row>
    <row r="15" spans="1:42" ht="15" thickBot="1" x14ac:dyDescent="0.25">
      <c r="A15" s="50" t="s">
        <v>365</v>
      </c>
      <c r="B15" s="50" t="s">
        <v>367</v>
      </c>
      <c r="C15" s="86">
        <v>5146</v>
      </c>
      <c r="D15" s="87" t="s">
        <v>700</v>
      </c>
      <c r="E15" s="56" t="s">
        <v>1818</v>
      </c>
      <c r="F15" s="124">
        <v>888616.67</v>
      </c>
      <c r="G15" s="124">
        <v>0</v>
      </c>
      <c r="H15" s="124">
        <v>313845.44</v>
      </c>
      <c r="J15" s="56"/>
      <c r="K15" s="56">
        <v>762134.04</v>
      </c>
      <c r="L15" s="56">
        <v>215316.14</v>
      </c>
      <c r="M15" s="56"/>
      <c r="N15" s="56"/>
      <c r="O15" s="125">
        <v>0</v>
      </c>
      <c r="Q15" s="125">
        <v>720</v>
      </c>
      <c r="R15" s="125">
        <v>860.46</v>
      </c>
      <c r="S15" s="56"/>
      <c r="T15" s="56"/>
      <c r="U15" s="56">
        <v>67400</v>
      </c>
      <c r="V15" s="56">
        <v>1884119.29</v>
      </c>
      <c r="W15" s="98">
        <v>1012722.19</v>
      </c>
      <c r="X15" s="98">
        <v>155424.51999999999</v>
      </c>
      <c r="Y15" s="98">
        <v>1028.42</v>
      </c>
      <c r="AA15" s="98">
        <v>1063040</v>
      </c>
      <c r="AB15" s="98">
        <v>207780</v>
      </c>
      <c r="AC15" s="126">
        <v>1436829</v>
      </c>
      <c r="AD15" s="126">
        <v>3390</v>
      </c>
      <c r="AE15" s="126">
        <v>2974</v>
      </c>
      <c r="AF15" s="126">
        <v>608707.09</v>
      </c>
      <c r="AG15" s="126">
        <v>121561.98</v>
      </c>
      <c r="AK15" s="97">
        <f t="shared" si="1"/>
        <v>1202462.1100000001</v>
      </c>
      <c r="AL15" s="63">
        <f t="shared" si="2"/>
        <v>1580.46</v>
      </c>
      <c r="AM15" s="64">
        <f t="shared" si="3"/>
        <v>1200881.6500000001</v>
      </c>
      <c r="AN15" s="60">
        <f t="shared" si="4"/>
        <v>2439995.13</v>
      </c>
      <c r="AO15" s="59">
        <f t="shared" si="5"/>
        <v>2173462.0699999998</v>
      </c>
      <c r="AP15" s="69">
        <f t="shared" si="6"/>
        <v>266533.06000000006</v>
      </c>
    </row>
    <row r="16" spans="1:42" ht="15" thickBot="1" x14ac:dyDescent="0.25">
      <c r="A16" s="50" t="s">
        <v>365</v>
      </c>
      <c r="B16" s="50" t="s">
        <v>367</v>
      </c>
      <c r="C16" s="86">
        <v>3255</v>
      </c>
      <c r="D16" s="87" t="s">
        <v>701</v>
      </c>
      <c r="E16" s="56" t="s">
        <v>1819</v>
      </c>
      <c r="F16" s="124">
        <v>701648.43</v>
      </c>
      <c r="G16" s="124">
        <v>0</v>
      </c>
      <c r="H16" s="124">
        <v>40774.870000000003</v>
      </c>
      <c r="J16" s="56"/>
      <c r="K16" s="56">
        <v>731581.23</v>
      </c>
      <c r="L16" s="56">
        <v>308579.19</v>
      </c>
      <c r="M16" s="56"/>
      <c r="N16" s="56"/>
      <c r="R16" s="125">
        <v>148</v>
      </c>
      <c r="S16" s="56"/>
      <c r="T16" s="56"/>
      <c r="U16" s="56">
        <v>66440.820000000007</v>
      </c>
      <c r="V16" s="56">
        <v>2403607</v>
      </c>
      <c r="W16" s="98">
        <v>802327</v>
      </c>
      <c r="X16" s="98">
        <v>179885</v>
      </c>
      <c r="Y16" s="98">
        <v>1081.29</v>
      </c>
      <c r="AA16" s="98">
        <v>792720</v>
      </c>
      <c r="AB16" s="98">
        <v>356552</v>
      </c>
      <c r="AC16" s="126">
        <v>1342952.5</v>
      </c>
      <c r="AF16" s="126">
        <v>384170.8</v>
      </c>
      <c r="AG16" s="126">
        <v>108558.66</v>
      </c>
      <c r="AJ16" s="126">
        <v>500</v>
      </c>
      <c r="AK16" s="97">
        <f t="shared" si="1"/>
        <v>742423.3</v>
      </c>
      <c r="AL16" s="63">
        <f t="shared" si="2"/>
        <v>148</v>
      </c>
      <c r="AM16" s="64">
        <f t="shared" si="3"/>
        <v>742275.3</v>
      </c>
      <c r="AN16" s="60">
        <f t="shared" si="4"/>
        <v>2132565.29</v>
      </c>
      <c r="AO16" s="59">
        <f t="shared" si="5"/>
        <v>1836181.96</v>
      </c>
      <c r="AP16" s="69">
        <f t="shared" si="6"/>
        <v>296383.33000000007</v>
      </c>
    </row>
    <row r="17" spans="1:42" ht="15" thickBot="1" x14ac:dyDescent="0.25">
      <c r="A17" s="50" t="s">
        <v>365</v>
      </c>
      <c r="B17" s="50" t="s">
        <v>367</v>
      </c>
      <c r="C17" s="86">
        <v>4631</v>
      </c>
      <c r="D17" s="87" t="s">
        <v>702</v>
      </c>
      <c r="E17" s="56" t="s">
        <v>1820</v>
      </c>
      <c r="F17" s="124">
        <v>922885.05</v>
      </c>
      <c r="G17" s="124">
        <v>13290</v>
      </c>
      <c r="H17" s="124">
        <v>233172.11</v>
      </c>
      <c r="J17" s="56"/>
      <c r="K17" s="56">
        <v>559142.36</v>
      </c>
      <c r="L17" s="56">
        <v>184413.41</v>
      </c>
      <c r="M17" s="56"/>
      <c r="N17" s="56"/>
      <c r="O17" s="125">
        <v>0</v>
      </c>
      <c r="R17" s="125">
        <v>212.41</v>
      </c>
      <c r="S17" s="56"/>
      <c r="T17" s="56"/>
      <c r="U17" s="56">
        <v>-162199.79999999999</v>
      </c>
      <c r="V17" s="56">
        <v>2696435.34</v>
      </c>
      <c r="W17" s="98">
        <v>663834.22</v>
      </c>
      <c r="X17" s="98">
        <v>223100</v>
      </c>
      <c r="Y17" s="98">
        <v>1829.66</v>
      </c>
      <c r="AA17" s="98">
        <v>578680</v>
      </c>
      <c r="AB17" s="98">
        <v>205560</v>
      </c>
      <c r="AC17" s="126">
        <v>886570</v>
      </c>
      <c r="AF17" s="126">
        <v>578533.07999999996</v>
      </c>
      <c r="AG17" s="126">
        <v>123108.46</v>
      </c>
      <c r="AK17" s="97">
        <f t="shared" si="1"/>
        <v>1169347.1600000001</v>
      </c>
      <c r="AL17" s="63">
        <f t="shared" si="2"/>
        <v>212.41</v>
      </c>
      <c r="AM17" s="64">
        <f t="shared" si="3"/>
        <v>1169134.7500000002</v>
      </c>
      <c r="AN17" s="60">
        <f t="shared" si="4"/>
        <v>1673003.88</v>
      </c>
      <c r="AO17" s="59">
        <f t="shared" si="5"/>
        <v>1588211.54</v>
      </c>
      <c r="AP17" s="69">
        <f t="shared" si="6"/>
        <v>84792.339999999851</v>
      </c>
    </row>
    <row r="18" spans="1:42" ht="15" thickBot="1" x14ac:dyDescent="0.25">
      <c r="A18" s="50" t="s">
        <v>365</v>
      </c>
      <c r="B18" s="50" t="s">
        <v>367</v>
      </c>
      <c r="C18" s="86">
        <v>4306</v>
      </c>
      <c r="D18" s="87" t="s">
        <v>703</v>
      </c>
      <c r="E18" s="56" t="s">
        <v>1821</v>
      </c>
      <c r="F18" s="124">
        <v>971499.53</v>
      </c>
      <c r="G18" s="124">
        <v>33030</v>
      </c>
      <c r="H18" s="124">
        <v>107530.4</v>
      </c>
      <c r="J18" s="56"/>
      <c r="K18" s="56">
        <v>997994.71</v>
      </c>
      <c r="L18" s="56">
        <v>428915.68</v>
      </c>
      <c r="M18" s="56"/>
      <c r="N18" s="56"/>
      <c r="O18" s="125">
        <v>0</v>
      </c>
      <c r="P18" s="125">
        <v>6695.92</v>
      </c>
      <c r="R18" s="125">
        <v>560.67999999999995</v>
      </c>
      <c r="S18" s="56"/>
      <c r="T18" s="56"/>
      <c r="U18" s="56"/>
      <c r="V18" s="56">
        <v>2510757.66</v>
      </c>
      <c r="W18" s="98">
        <v>1021238.57</v>
      </c>
      <c r="X18" s="98">
        <v>189234</v>
      </c>
      <c r="Y18" s="98">
        <v>802.58</v>
      </c>
      <c r="AA18" s="98">
        <v>1092640</v>
      </c>
      <c r="AB18" s="98">
        <v>798080</v>
      </c>
      <c r="AC18" s="126">
        <v>1590440</v>
      </c>
      <c r="AF18" s="126">
        <v>689180.35</v>
      </c>
      <c r="AG18" s="126">
        <v>162506.99</v>
      </c>
      <c r="AK18" s="97">
        <f t="shared" si="1"/>
        <v>1112059.93</v>
      </c>
      <c r="AL18" s="63">
        <f t="shared" si="2"/>
        <v>7256.6</v>
      </c>
      <c r="AM18" s="64">
        <f t="shared" si="3"/>
        <v>1104803.3299999998</v>
      </c>
      <c r="AN18" s="60">
        <f t="shared" si="4"/>
        <v>3101995.15</v>
      </c>
      <c r="AO18" s="59">
        <f t="shared" si="5"/>
        <v>2442127.34</v>
      </c>
      <c r="AP18" s="69">
        <f t="shared" si="6"/>
        <v>659867.81000000006</v>
      </c>
    </row>
    <row r="19" spans="1:42" ht="15" thickBot="1" x14ac:dyDescent="0.25">
      <c r="A19" s="50" t="s">
        <v>365</v>
      </c>
      <c r="B19" s="50" t="s">
        <v>367</v>
      </c>
      <c r="C19" s="86">
        <v>5667</v>
      </c>
      <c r="D19" s="87" t="s">
        <v>704</v>
      </c>
      <c r="E19" s="56" t="s">
        <v>1822</v>
      </c>
      <c r="F19" s="124">
        <v>1951821.63</v>
      </c>
      <c r="G19" s="124">
        <v>0</v>
      </c>
      <c r="H19" s="124">
        <v>44971.199999999997</v>
      </c>
      <c r="J19" s="56"/>
      <c r="K19" s="56">
        <v>3359036.73</v>
      </c>
      <c r="L19" s="56">
        <v>369746.8</v>
      </c>
      <c r="M19" s="56"/>
      <c r="N19" s="56"/>
      <c r="Q19" s="125">
        <v>26260</v>
      </c>
      <c r="R19" s="125">
        <v>2532.34</v>
      </c>
      <c r="S19" s="56">
        <v>80000</v>
      </c>
      <c r="T19" s="56"/>
      <c r="U19" s="56">
        <v>23420</v>
      </c>
      <c r="V19" s="56">
        <v>684118.79</v>
      </c>
      <c r="W19" s="98">
        <v>1373651.77</v>
      </c>
      <c r="Y19" s="98">
        <v>2021.44</v>
      </c>
      <c r="AA19" s="98">
        <v>539520</v>
      </c>
      <c r="AB19" s="98">
        <v>801074</v>
      </c>
      <c r="AC19" s="126">
        <v>1192930</v>
      </c>
      <c r="AE19" s="126">
        <v>900</v>
      </c>
      <c r="AF19" s="126">
        <v>377209.04</v>
      </c>
      <c r="AG19" s="126">
        <v>228877.95</v>
      </c>
      <c r="AK19" s="97">
        <f t="shared" si="1"/>
        <v>1996792.8299999998</v>
      </c>
      <c r="AL19" s="63">
        <f t="shared" si="2"/>
        <v>28792.34</v>
      </c>
      <c r="AM19" s="64">
        <f t="shared" si="3"/>
        <v>1968000.4899999998</v>
      </c>
      <c r="AN19" s="60">
        <f t="shared" si="4"/>
        <v>2716267.21</v>
      </c>
      <c r="AO19" s="59">
        <f t="shared" si="5"/>
        <v>1799916.99</v>
      </c>
      <c r="AP19" s="69">
        <f t="shared" si="6"/>
        <v>916350.22</v>
      </c>
    </row>
    <row r="20" spans="1:42" ht="15" thickBot="1" x14ac:dyDescent="0.25">
      <c r="A20" s="50" t="s">
        <v>365</v>
      </c>
      <c r="B20" s="50" t="s">
        <v>367</v>
      </c>
      <c r="C20" s="86">
        <v>1990</v>
      </c>
      <c r="D20" s="87" t="s">
        <v>705</v>
      </c>
      <c r="E20" s="56" t="s">
        <v>1823</v>
      </c>
      <c r="F20" s="124">
        <v>302794.55</v>
      </c>
      <c r="G20" s="124">
        <v>0</v>
      </c>
      <c r="H20" s="124">
        <v>52679.58</v>
      </c>
      <c r="J20" s="56"/>
      <c r="K20" s="56">
        <v>447684.79</v>
      </c>
      <c r="L20" s="56">
        <v>200954.23</v>
      </c>
      <c r="M20" s="56"/>
      <c r="N20" s="56"/>
      <c r="Q20" s="125">
        <v>40000</v>
      </c>
      <c r="R20" s="125">
        <v>74</v>
      </c>
      <c r="S20" s="56"/>
      <c r="T20" s="56"/>
      <c r="U20" s="56"/>
      <c r="V20" s="56">
        <v>787661.67</v>
      </c>
      <c r="W20" s="98">
        <v>617820.30000000005</v>
      </c>
      <c r="Y20" s="98">
        <v>270.23</v>
      </c>
      <c r="AA20" s="98">
        <v>1068080</v>
      </c>
      <c r="AB20" s="98">
        <v>116380</v>
      </c>
      <c r="AC20" s="126">
        <v>1229220</v>
      </c>
      <c r="AF20" s="126">
        <v>347361.05</v>
      </c>
      <c r="AG20" s="126">
        <v>73601.16</v>
      </c>
      <c r="AK20" s="97">
        <f t="shared" si="1"/>
        <v>355474.13</v>
      </c>
      <c r="AL20" s="63">
        <f t="shared" si="2"/>
        <v>40074</v>
      </c>
      <c r="AM20" s="64">
        <f t="shared" si="3"/>
        <v>315400.13</v>
      </c>
      <c r="AN20" s="60">
        <f t="shared" si="4"/>
        <v>1802550.53</v>
      </c>
      <c r="AO20" s="59">
        <f t="shared" si="5"/>
        <v>1650182.21</v>
      </c>
      <c r="AP20" s="69">
        <f t="shared" si="6"/>
        <v>152368.32000000007</v>
      </c>
    </row>
    <row r="21" spans="1:42" ht="15" thickBot="1" x14ac:dyDescent="0.25">
      <c r="A21" s="50" t="s">
        <v>365</v>
      </c>
      <c r="B21" s="50" t="s">
        <v>367</v>
      </c>
      <c r="C21" s="86">
        <v>2504</v>
      </c>
      <c r="D21" s="87" t="s">
        <v>706</v>
      </c>
      <c r="E21" s="56" t="s">
        <v>1824</v>
      </c>
      <c r="F21" s="124">
        <v>597909.48</v>
      </c>
      <c r="G21" s="124">
        <v>4999.5</v>
      </c>
      <c r="H21" s="124">
        <v>47402.39</v>
      </c>
      <c r="J21" s="56"/>
      <c r="K21" s="56">
        <v>826963.13</v>
      </c>
      <c r="L21" s="56">
        <v>256980.67</v>
      </c>
      <c r="M21" s="56"/>
      <c r="N21" s="56"/>
      <c r="O21" s="125">
        <v>0</v>
      </c>
      <c r="R21" s="125">
        <v>121.4</v>
      </c>
      <c r="S21" s="56"/>
      <c r="T21" s="56"/>
      <c r="U21" s="56">
        <v>-97.27</v>
      </c>
      <c r="V21" s="56">
        <v>1709584.67</v>
      </c>
      <c r="W21" s="98">
        <v>546552.96</v>
      </c>
      <c r="Y21" s="98">
        <v>832.44</v>
      </c>
      <c r="AA21" s="98">
        <v>983280</v>
      </c>
      <c r="AB21" s="98">
        <v>120760</v>
      </c>
      <c r="AC21" s="126">
        <v>1139041</v>
      </c>
      <c r="AF21" s="126">
        <v>259193.15</v>
      </c>
      <c r="AG21" s="126">
        <v>179394.58</v>
      </c>
      <c r="AK21" s="97">
        <f t="shared" si="1"/>
        <v>650311.37</v>
      </c>
      <c r="AL21" s="63">
        <f t="shared" si="2"/>
        <v>121.4</v>
      </c>
      <c r="AM21" s="64">
        <f t="shared" si="3"/>
        <v>650189.97</v>
      </c>
      <c r="AN21" s="60">
        <f t="shared" si="4"/>
        <v>1651425.4</v>
      </c>
      <c r="AO21" s="59">
        <f t="shared" si="5"/>
        <v>1577628.73</v>
      </c>
      <c r="AP21" s="69">
        <f t="shared" si="6"/>
        <v>73796.669999999925</v>
      </c>
    </row>
    <row r="22" spans="1:42" ht="15" thickBot="1" x14ac:dyDescent="0.25">
      <c r="A22" s="50" t="s">
        <v>365</v>
      </c>
      <c r="B22" s="50" t="s">
        <v>367</v>
      </c>
      <c r="C22" s="86">
        <v>2869</v>
      </c>
      <c r="D22" s="87" t="s">
        <v>707</v>
      </c>
      <c r="E22" s="56" t="s">
        <v>1928</v>
      </c>
      <c r="F22" s="124">
        <v>282325.93</v>
      </c>
      <c r="G22" s="124">
        <v>12783</v>
      </c>
      <c r="H22" s="124">
        <v>158937.92000000001</v>
      </c>
      <c r="J22" s="56"/>
      <c r="K22" s="56">
        <v>1058451.24</v>
      </c>
      <c r="L22" s="56">
        <v>406294.8</v>
      </c>
      <c r="M22" s="56"/>
      <c r="N22" s="56"/>
      <c r="P22" s="125">
        <v>0</v>
      </c>
      <c r="R22" s="125">
        <v>549.4</v>
      </c>
      <c r="S22" s="56"/>
      <c r="T22" s="56"/>
      <c r="U22" s="56">
        <v>115854.85</v>
      </c>
      <c r="V22" s="56">
        <v>2287426.9300000002</v>
      </c>
      <c r="W22" s="98">
        <v>833805.39</v>
      </c>
      <c r="Y22" s="98">
        <v>222.25</v>
      </c>
      <c r="AA22" s="98">
        <v>696120</v>
      </c>
      <c r="AB22" s="98">
        <v>69680</v>
      </c>
      <c r="AC22" s="126">
        <v>944640</v>
      </c>
      <c r="AF22" s="126">
        <v>335854.96</v>
      </c>
      <c r="AG22" s="126">
        <v>169901.67</v>
      </c>
      <c r="AK22" s="97">
        <f t="shared" si="1"/>
        <v>454046.85</v>
      </c>
      <c r="AL22" s="63">
        <f t="shared" si="2"/>
        <v>549.4</v>
      </c>
      <c r="AM22" s="64">
        <f t="shared" si="3"/>
        <v>453497.44999999995</v>
      </c>
      <c r="AN22" s="60">
        <f t="shared" si="4"/>
        <v>1599827.6400000001</v>
      </c>
      <c r="AO22" s="59">
        <f t="shared" si="5"/>
        <v>1450396.63</v>
      </c>
      <c r="AP22" s="69">
        <f t="shared" si="6"/>
        <v>149431.01000000024</v>
      </c>
    </row>
    <row r="23" spans="1:42" ht="15" thickBot="1" x14ac:dyDescent="0.25">
      <c r="A23" s="50" t="s">
        <v>370</v>
      </c>
      <c r="B23" s="50" t="s">
        <v>371</v>
      </c>
      <c r="C23" s="86">
        <v>1771</v>
      </c>
      <c r="D23" s="87" t="s">
        <v>708</v>
      </c>
      <c r="E23" s="56" t="s">
        <v>1825</v>
      </c>
      <c r="F23" s="124">
        <v>191998.11</v>
      </c>
      <c r="G23" s="124">
        <v>0</v>
      </c>
      <c r="H23" s="124">
        <v>39669.19</v>
      </c>
      <c r="J23" s="56"/>
      <c r="K23" s="56">
        <v>1008138.38</v>
      </c>
      <c r="L23" s="56">
        <v>191017.1</v>
      </c>
      <c r="M23" s="56"/>
      <c r="N23" s="56"/>
      <c r="R23" s="125">
        <v>149.19999999999999</v>
      </c>
      <c r="S23" s="56">
        <v>0</v>
      </c>
      <c r="T23" s="56"/>
      <c r="U23" s="56">
        <v>14826.49</v>
      </c>
      <c r="V23" s="56">
        <v>2091979.99</v>
      </c>
      <c r="W23" s="98">
        <v>483750.43</v>
      </c>
      <c r="X23" s="98">
        <v>19200</v>
      </c>
      <c r="Y23" s="98">
        <v>84.36</v>
      </c>
      <c r="AA23" s="98">
        <v>542752</v>
      </c>
      <c r="AB23" s="98">
        <v>132938</v>
      </c>
      <c r="AC23" s="126">
        <v>554752</v>
      </c>
      <c r="AF23" s="126">
        <v>349591.34</v>
      </c>
      <c r="AG23" s="126">
        <v>162954.01</v>
      </c>
      <c r="AK23" s="97">
        <f t="shared" si="1"/>
        <v>231667.3</v>
      </c>
      <c r="AL23" s="63">
        <f t="shared" si="2"/>
        <v>149.19999999999999</v>
      </c>
      <c r="AM23" s="64">
        <f t="shared" si="3"/>
        <v>231518.09999999998</v>
      </c>
      <c r="AN23" s="60">
        <f t="shared" si="4"/>
        <v>1178724.79</v>
      </c>
      <c r="AO23" s="59">
        <f t="shared" si="5"/>
        <v>1067297.3500000001</v>
      </c>
      <c r="AP23" s="69">
        <f t="shared" si="6"/>
        <v>111427.43999999994</v>
      </c>
    </row>
    <row r="24" spans="1:42" ht="15" thickBot="1" x14ac:dyDescent="0.25">
      <c r="A24" s="50" t="s">
        <v>370</v>
      </c>
      <c r="B24" s="50" t="s">
        <v>371</v>
      </c>
      <c r="C24" s="86">
        <v>5076</v>
      </c>
      <c r="D24" s="87" t="s">
        <v>709</v>
      </c>
      <c r="E24" s="56" t="s">
        <v>1826</v>
      </c>
      <c r="F24" s="124">
        <v>1056115.46</v>
      </c>
      <c r="G24" s="124">
        <v>30740</v>
      </c>
      <c r="H24" s="124">
        <v>19222.830000000002</v>
      </c>
      <c r="J24" s="56"/>
      <c r="K24" s="56">
        <v>759603.22</v>
      </c>
      <c r="L24" s="56">
        <v>285906.34000000003</v>
      </c>
      <c r="M24" s="56"/>
      <c r="N24" s="56"/>
      <c r="R24" s="125">
        <v>165.3</v>
      </c>
      <c r="S24" s="56">
        <v>64445</v>
      </c>
      <c r="T24" s="56"/>
      <c r="U24" s="56">
        <v>54985.69</v>
      </c>
      <c r="V24" s="56"/>
      <c r="W24" s="98">
        <v>1049298.67</v>
      </c>
      <c r="X24" s="98">
        <v>484611</v>
      </c>
      <c r="Y24" s="98">
        <v>930.98</v>
      </c>
      <c r="AA24" s="98">
        <v>1234260</v>
      </c>
      <c r="AB24" s="98">
        <v>101610</v>
      </c>
      <c r="AC24" s="126">
        <v>1612900</v>
      </c>
      <c r="AF24" s="126">
        <v>589863.55000000005</v>
      </c>
      <c r="AG24" s="126">
        <v>158000.75</v>
      </c>
      <c r="AJ24" s="126">
        <v>49320</v>
      </c>
      <c r="AK24" s="97">
        <f t="shared" si="1"/>
        <v>1106078.29</v>
      </c>
      <c r="AL24" s="63">
        <f t="shared" si="2"/>
        <v>165.3</v>
      </c>
      <c r="AM24" s="64">
        <f t="shared" si="3"/>
        <v>1105912.99</v>
      </c>
      <c r="AN24" s="60">
        <f t="shared" si="4"/>
        <v>2870710.65</v>
      </c>
      <c r="AO24" s="59">
        <f t="shared" si="5"/>
        <v>2410084.2999999998</v>
      </c>
      <c r="AP24" s="69">
        <f t="shared" si="6"/>
        <v>460626.35000000009</v>
      </c>
    </row>
    <row r="25" spans="1:42" ht="15" thickBot="1" x14ac:dyDescent="0.25">
      <c r="A25" s="50" t="s">
        <v>370</v>
      </c>
      <c r="B25" s="50" t="s">
        <v>371</v>
      </c>
      <c r="C25" s="86">
        <v>1132</v>
      </c>
      <c r="D25" s="87" t="s">
        <v>710</v>
      </c>
      <c r="E25" s="56" t="s">
        <v>1827</v>
      </c>
      <c r="F25" s="124">
        <v>301274.09999999998</v>
      </c>
      <c r="G25" s="124">
        <v>0</v>
      </c>
      <c r="H25" s="124">
        <v>8193.25</v>
      </c>
      <c r="J25" s="56"/>
      <c r="K25" s="56">
        <v>1218978.53</v>
      </c>
      <c r="L25" s="56">
        <v>171031.26</v>
      </c>
      <c r="M25" s="56"/>
      <c r="N25" s="56"/>
      <c r="O25" s="125">
        <v>0</v>
      </c>
      <c r="R25" s="125">
        <v>419.34</v>
      </c>
      <c r="S25" s="56"/>
      <c r="T25" s="56"/>
      <c r="U25" s="56">
        <v>10153.91</v>
      </c>
      <c r="V25" s="56">
        <v>1967042.37</v>
      </c>
      <c r="W25" s="98">
        <v>445929.5</v>
      </c>
      <c r="Y25" s="98">
        <v>289.7</v>
      </c>
      <c r="AA25" s="98">
        <v>871606.5</v>
      </c>
      <c r="AB25" s="98">
        <v>25200</v>
      </c>
      <c r="AC25" s="126">
        <v>883606.5</v>
      </c>
      <c r="AF25" s="126">
        <v>225318.84</v>
      </c>
      <c r="AG25" s="126">
        <v>138854.68</v>
      </c>
      <c r="AK25" s="97">
        <f t="shared" si="1"/>
        <v>309467.34999999998</v>
      </c>
      <c r="AL25" s="63">
        <f t="shared" si="2"/>
        <v>419.34</v>
      </c>
      <c r="AM25" s="64">
        <f t="shared" si="3"/>
        <v>309048.00999999995</v>
      </c>
      <c r="AN25" s="60">
        <f t="shared" si="4"/>
        <v>1343025.7</v>
      </c>
      <c r="AO25" s="59">
        <f t="shared" si="5"/>
        <v>1247780.02</v>
      </c>
      <c r="AP25" s="69">
        <f t="shared" si="6"/>
        <v>95245.679999999935</v>
      </c>
    </row>
    <row r="26" spans="1:42" ht="15" thickBot="1" x14ac:dyDescent="0.25">
      <c r="A26" s="50" t="s">
        <v>370</v>
      </c>
      <c r="B26" s="50" t="s">
        <v>371</v>
      </c>
      <c r="C26" s="86">
        <v>2987</v>
      </c>
      <c r="D26" s="87" t="s">
        <v>711</v>
      </c>
      <c r="E26" s="56" t="s">
        <v>1828</v>
      </c>
      <c r="F26" s="124">
        <v>499101.15</v>
      </c>
      <c r="G26" s="124">
        <v>0</v>
      </c>
      <c r="H26" s="124">
        <v>11833.48</v>
      </c>
      <c r="J26" s="56"/>
      <c r="K26" s="56">
        <v>768502.82</v>
      </c>
      <c r="L26" s="56">
        <v>229593.02</v>
      </c>
      <c r="M26" s="56"/>
      <c r="N26" s="56"/>
      <c r="O26" s="125">
        <v>0</v>
      </c>
      <c r="P26" s="125">
        <v>-9600</v>
      </c>
      <c r="Q26" s="125">
        <v>45300</v>
      </c>
      <c r="R26" s="125">
        <v>416.66</v>
      </c>
      <c r="S26" s="56"/>
      <c r="T26" s="56"/>
      <c r="U26" s="56">
        <v>67822.17</v>
      </c>
      <c r="V26" s="56">
        <v>1301651.56</v>
      </c>
      <c r="W26" s="98">
        <v>706966.32</v>
      </c>
      <c r="Y26" s="98">
        <v>527.38</v>
      </c>
      <c r="AA26" s="98">
        <v>364990</v>
      </c>
      <c r="AB26" s="98">
        <v>43800</v>
      </c>
      <c r="AC26" s="126">
        <v>390490</v>
      </c>
      <c r="AF26" s="126">
        <v>401801.02</v>
      </c>
      <c r="AG26" s="126">
        <v>153894.44</v>
      </c>
      <c r="AK26" s="97">
        <f t="shared" si="1"/>
        <v>510934.63</v>
      </c>
      <c r="AL26" s="63">
        <f t="shared" si="2"/>
        <v>36116.660000000003</v>
      </c>
      <c r="AM26" s="64">
        <f t="shared" si="3"/>
        <v>474817.97</v>
      </c>
      <c r="AN26" s="60">
        <f t="shared" si="4"/>
        <v>1116283.7</v>
      </c>
      <c r="AO26" s="59">
        <f t="shared" si="5"/>
        <v>946185.46</v>
      </c>
      <c r="AP26" s="69">
        <f t="shared" si="6"/>
        <v>170098.24</v>
      </c>
    </row>
    <row r="27" spans="1:42" ht="15" thickBot="1" x14ac:dyDescent="0.25">
      <c r="A27" s="50" t="s">
        <v>370</v>
      </c>
      <c r="B27" s="50" t="s">
        <v>371</v>
      </c>
      <c r="C27" s="86">
        <v>2340</v>
      </c>
      <c r="D27" s="87" t="s">
        <v>712</v>
      </c>
      <c r="E27" s="56" t="s">
        <v>1829</v>
      </c>
      <c r="F27" s="124">
        <v>526279.43999999994</v>
      </c>
      <c r="G27" s="124">
        <v>0</v>
      </c>
      <c r="H27" s="124">
        <v>26256.7</v>
      </c>
      <c r="J27" s="56"/>
      <c r="K27" s="56">
        <v>2007459.61</v>
      </c>
      <c r="L27" s="56">
        <v>316981.19</v>
      </c>
      <c r="M27" s="56"/>
      <c r="N27" s="56"/>
      <c r="O27" s="125">
        <v>0</v>
      </c>
      <c r="R27" s="125">
        <v>266.16000000000003</v>
      </c>
      <c r="S27" s="56"/>
      <c r="T27" s="56"/>
      <c r="U27" s="56">
        <v>700.02</v>
      </c>
      <c r="V27" s="56">
        <v>1776680.82</v>
      </c>
      <c r="W27" s="98">
        <v>1251738.45</v>
      </c>
      <c r="Y27" s="98">
        <v>159.85</v>
      </c>
      <c r="AA27" s="98">
        <v>686140</v>
      </c>
      <c r="AB27" s="98">
        <v>118649</v>
      </c>
      <c r="AC27" s="126">
        <v>1091620</v>
      </c>
      <c r="AF27" s="126">
        <v>344154.16</v>
      </c>
      <c r="AG27" s="126">
        <v>203061.36</v>
      </c>
      <c r="AK27" s="97">
        <f t="shared" si="1"/>
        <v>552536.1399999999</v>
      </c>
      <c r="AL27" s="63">
        <f t="shared" si="2"/>
        <v>266.16000000000003</v>
      </c>
      <c r="AM27" s="64">
        <f t="shared" si="3"/>
        <v>552269.97999999986</v>
      </c>
      <c r="AN27" s="60">
        <f t="shared" si="4"/>
        <v>2056687.3</v>
      </c>
      <c r="AO27" s="59">
        <f t="shared" si="5"/>
        <v>1638835.52</v>
      </c>
      <c r="AP27" s="69">
        <f t="shared" si="6"/>
        <v>417851.78</v>
      </c>
    </row>
    <row r="28" spans="1:42" ht="15" thickBot="1" x14ac:dyDescent="0.25">
      <c r="A28" s="50" t="s">
        <v>374</v>
      </c>
      <c r="B28" s="50" t="s">
        <v>375</v>
      </c>
      <c r="C28" s="86">
        <v>4716</v>
      </c>
      <c r="D28" s="87" t="s">
        <v>713</v>
      </c>
      <c r="E28" s="56" t="s">
        <v>1830</v>
      </c>
      <c r="F28" s="124">
        <v>621366.1</v>
      </c>
      <c r="G28" s="124">
        <v>36261</v>
      </c>
      <c r="H28" s="124">
        <v>16038.72</v>
      </c>
      <c r="J28" s="56"/>
      <c r="K28" s="56">
        <v>1459482.56</v>
      </c>
      <c r="L28" s="56">
        <v>280270.44</v>
      </c>
      <c r="M28" s="56"/>
      <c r="N28" s="56"/>
      <c r="O28" s="125">
        <v>1900</v>
      </c>
      <c r="P28" s="125">
        <v>41171.69</v>
      </c>
      <c r="R28" s="125">
        <v>156.31</v>
      </c>
      <c r="S28" s="56"/>
      <c r="T28" s="56"/>
      <c r="U28" s="56">
        <v>14926.08</v>
      </c>
      <c r="V28" s="56">
        <v>2074982.75</v>
      </c>
      <c r="W28" s="98">
        <v>1682211.8</v>
      </c>
      <c r="Y28" s="98">
        <v>593.88</v>
      </c>
      <c r="Z28" s="98">
        <v>110</v>
      </c>
      <c r="AA28" s="98">
        <v>1493378.5</v>
      </c>
      <c r="AB28" s="98">
        <v>226515</v>
      </c>
      <c r="AC28" s="126">
        <v>2209638.5</v>
      </c>
      <c r="AF28" s="126">
        <v>567629.56999999995</v>
      </c>
      <c r="AG28" s="126">
        <v>238608.6</v>
      </c>
      <c r="AI28" s="126">
        <v>3</v>
      </c>
      <c r="AK28" s="97">
        <f t="shared" si="1"/>
        <v>673665.82</v>
      </c>
      <c r="AL28" s="63">
        <f t="shared" si="2"/>
        <v>43228</v>
      </c>
      <c r="AM28" s="64">
        <f t="shared" si="3"/>
        <v>630437.81999999995</v>
      </c>
      <c r="AN28" s="60">
        <f t="shared" si="4"/>
        <v>3402809.1799999997</v>
      </c>
      <c r="AO28" s="59">
        <f t="shared" si="5"/>
        <v>3015879.67</v>
      </c>
      <c r="AP28" s="69">
        <f t="shared" si="6"/>
        <v>386929.50999999978</v>
      </c>
    </row>
    <row r="29" spans="1:42" ht="15" thickBot="1" x14ac:dyDescent="0.25">
      <c r="A29" s="50" t="s">
        <v>374</v>
      </c>
      <c r="B29" s="50" t="s">
        <v>375</v>
      </c>
      <c r="C29" s="86">
        <v>2694</v>
      </c>
      <c r="D29" s="87" t="s">
        <v>714</v>
      </c>
      <c r="E29" s="56" t="s">
        <v>1831</v>
      </c>
      <c r="F29" s="124">
        <v>393300.77</v>
      </c>
      <c r="G29" s="124">
        <v>7834</v>
      </c>
      <c r="H29" s="124">
        <v>134481.17000000001</v>
      </c>
      <c r="J29" s="56"/>
      <c r="K29" s="56">
        <v>651657.68000000005</v>
      </c>
      <c r="L29" s="56">
        <v>259136.09</v>
      </c>
      <c r="M29" s="56"/>
      <c r="N29" s="56"/>
      <c r="P29" s="125">
        <v>21531.54</v>
      </c>
      <c r="R29" s="125">
        <v>146</v>
      </c>
      <c r="S29" s="56"/>
      <c r="T29" s="56"/>
      <c r="U29" s="56">
        <v>22294.71</v>
      </c>
      <c r="V29" s="56">
        <v>1942599.48</v>
      </c>
      <c r="W29" s="98">
        <v>764309.13</v>
      </c>
      <c r="Y29" s="98">
        <v>641.74</v>
      </c>
      <c r="AA29" s="98">
        <v>736804</v>
      </c>
      <c r="AB29" s="98">
        <v>45803</v>
      </c>
      <c r="AC29" s="126">
        <v>821207</v>
      </c>
      <c r="AF29" s="126">
        <v>314810.51</v>
      </c>
      <c r="AG29" s="126">
        <v>116358.44</v>
      </c>
      <c r="AJ29" s="126">
        <v>900</v>
      </c>
      <c r="AK29" s="97">
        <f t="shared" si="1"/>
        <v>535615.94000000006</v>
      </c>
      <c r="AL29" s="63">
        <f t="shared" si="2"/>
        <v>21677.54</v>
      </c>
      <c r="AM29" s="64">
        <f t="shared" si="3"/>
        <v>513938.40000000008</v>
      </c>
      <c r="AN29" s="60">
        <f t="shared" si="4"/>
        <v>1547557.87</v>
      </c>
      <c r="AO29" s="59">
        <f t="shared" si="5"/>
        <v>1253275.95</v>
      </c>
      <c r="AP29" s="69">
        <f t="shared" si="6"/>
        <v>294281.92000000016</v>
      </c>
    </row>
    <row r="30" spans="1:42" ht="15" thickBot="1" x14ac:dyDescent="0.25">
      <c r="A30" s="50" t="s">
        <v>374</v>
      </c>
      <c r="B30" s="50" t="s">
        <v>375</v>
      </c>
      <c r="C30" s="86">
        <v>3656</v>
      </c>
      <c r="D30" s="87" t="s">
        <v>715</v>
      </c>
      <c r="E30" s="56" t="s">
        <v>1832</v>
      </c>
      <c r="F30" s="124">
        <v>689205.17</v>
      </c>
      <c r="G30" s="124">
        <v>19060.5</v>
      </c>
      <c r="H30" s="124">
        <v>85955.18</v>
      </c>
      <c r="J30" s="56"/>
      <c r="K30" s="56">
        <v>929707.37</v>
      </c>
      <c r="L30" s="56">
        <v>278793.17</v>
      </c>
      <c r="M30" s="56"/>
      <c r="N30" s="56"/>
      <c r="O30" s="125">
        <v>9700</v>
      </c>
      <c r="P30" s="125">
        <v>18952.52</v>
      </c>
      <c r="R30" s="125">
        <v>164.25</v>
      </c>
      <c r="S30" s="56"/>
      <c r="T30" s="56"/>
      <c r="U30" s="56">
        <v>47389.14</v>
      </c>
      <c r="V30" s="56">
        <v>1357301.45</v>
      </c>
      <c r="W30" s="98">
        <v>1135843.1200000001</v>
      </c>
      <c r="Y30" s="98">
        <v>1154.4000000000001</v>
      </c>
      <c r="Z30" s="98">
        <v>60</v>
      </c>
      <c r="AA30" s="98">
        <v>722944</v>
      </c>
      <c r="AB30" s="98">
        <v>64115</v>
      </c>
      <c r="AC30" s="126">
        <v>1043004</v>
      </c>
      <c r="AF30" s="126">
        <v>373821.07</v>
      </c>
      <c r="AG30" s="126">
        <v>123443.16</v>
      </c>
      <c r="AI30" s="126">
        <v>1</v>
      </c>
      <c r="AJ30" s="126">
        <v>1800</v>
      </c>
      <c r="AK30" s="97">
        <f t="shared" si="1"/>
        <v>794220.85000000009</v>
      </c>
      <c r="AL30" s="63">
        <f t="shared" si="2"/>
        <v>28816.77</v>
      </c>
      <c r="AM30" s="64">
        <f t="shared" si="3"/>
        <v>765404.08000000007</v>
      </c>
      <c r="AN30" s="60">
        <f t="shared" si="4"/>
        <v>1924116.52</v>
      </c>
      <c r="AO30" s="59">
        <f t="shared" si="5"/>
        <v>1542069.23</v>
      </c>
      <c r="AP30" s="69">
        <f t="shared" si="6"/>
        <v>382047.29000000004</v>
      </c>
    </row>
    <row r="31" spans="1:42" ht="15" thickBot="1" x14ac:dyDescent="0.25">
      <c r="A31" s="50" t="s">
        <v>374</v>
      </c>
      <c r="B31" s="50" t="s">
        <v>375</v>
      </c>
      <c r="C31" s="86">
        <v>4918</v>
      </c>
      <c r="D31" s="87" t="s">
        <v>716</v>
      </c>
      <c r="E31" s="56" t="s">
        <v>1833</v>
      </c>
      <c r="F31" s="124">
        <v>432616.07</v>
      </c>
      <c r="G31" s="124">
        <v>550</v>
      </c>
      <c r="H31" s="124">
        <v>120277.06</v>
      </c>
      <c r="J31" s="56"/>
      <c r="K31" s="56">
        <v>497272.71</v>
      </c>
      <c r="L31" s="56">
        <v>170994.71</v>
      </c>
      <c r="M31" s="56"/>
      <c r="N31" s="56"/>
      <c r="O31" s="125">
        <v>0</v>
      </c>
      <c r="P31" s="125">
        <v>35599.370000000003</v>
      </c>
      <c r="Q31" s="125">
        <v>0.09</v>
      </c>
      <c r="R31" s="125">
        <v>154.31</v>
      </c>
      <c r="S31" s="56">
        <v>9903</v>
      </c>
      <c r="T31" s="56"/>
      <c r="U31" s="56">
        <v>161486.91</v>
      </c>
      <c r="V31" s="56">
        <v>1339755.76</v>
      </c>
      <c r="W31" s="98">
        <v>960958.31</v>
      </c>
      <c r="X31" s="98">
        <v>1286.45</v>
      </c>
      <c r="Y31" s="98">
        <v>586.19000000000005</v>
      </c>
      <c r="Z31" s="98">
        <v>800</v>
      </c>
      <c r="AA31" s="98">
        <v>1055534.8999999999</v>
      </c>
      <c r="AB31" s="98">
        <v>82615</v>
      </c>
      <c r="AC31" s="126">
        <v>1431114.9</v>
      </c>
      <c r="AF31" s="126">
        <v>443808.82</v>
      </c>
      <c r="AG31" s="126">
        <v>290249.33</v>
      </c>
      <c r="AI31" s="126">
        <v>3</v>
      </c>
      <c r="AJ31" s="126">
        <v>1500</v>
      </c>
      <c r="AK31" s="97">
        <f t="shared" si="1"/>
        <v>553443.13</v>
      </c>
      <c r="AL31" s="63">
        <f t="shared" si="2"/>
        <v>35753.769999999997</v>
      </c>
      <c r="AM31" s="64">
        <f t="shared" si="3"/>
        <v>517689.36</v>
      </c>
      <c r="AN31" s="60">
        <f t="shared" si="4"/>
        <v>2101780.8499999996</v>
      </c>
      <c r="AO31" s="59">
        <f t="shared" si="5"/>
        <v>2166676.0499999998</v>
      </c>
      <c r="AP31" s="69">
        <f t="shared" si="6"/>
        <v>-64895.200000000186</v>
      </c>
    </row>
    <row r="32" spans="1:42" ht="15" thickBot="1" x14ac:dyDescent="0.25">
      <c r="A32" s="50" t="s">
        <v>374</v>
      </c>
      <c r="B32" s="50" t="s">
        <v>375</v>
      </c>
      <c r="C32" s="86">
        <v>2308</v>
      </c>
      <c r="D32" s="87" t="s">
        <v>717</v>
      </c>
      <c r="E32" s="56" t="s">
        <v>1834</v>
      </c>
      <c r="F32" s="124">
        <v>415696.41</v>
      </c>
      <c r="G32" s="124">
        <v>0</v>
      </c>
      <c r="H32" s="124">
        <v>76658</v>
      </c>
      <c r="J32" s="56"/>
      <c r="K32" s="56">
        <v>1180361.1200000001</v>
      </c>
      <c r="L32" s="56">
        <v>188215.83</v>
      </c>
      <c r="M32" s="56"/>
      <c r="N32" s="56"/>
      <c r="O32" s="125">
        <v>0</v>
      </c>
      <c r="P32" s="125">
        <v>21045.919999999998</v>
      </c>
      <c r="R32" s="125">
        <v>132.68</v>
      </c>
      <c r="S32" s="56"/>
      <c r="T32" s="56"/>
      <c r="U32" s="56">
        <v>-9316.26</v>
      </c>
      <c r="V32" s="56">
        <v>2103448.6</v>
      </c>
      <c r="W32" s="98">
        <v>1022636.72</v>
      </c>
      <c r="Y32" s="98">
        <v>723.62</v>
      </c>
      <c r="AA32" s="98">
        <v>1051091.5</v>
      </c>
      <c r="AB32" s="98">
        <v>83000</v>
      </c>
      <c r="AC32" s="126">
        <v>1411691.5</v>
      </c>
      <c r="AF32" s="126">
        <v>309616.52</v>
      </c>
      <c r="AG32" s="126">
        <v>206195.46</v>
      </c>
      <c r="AI32" s="126">
        <v>3</v>
      </c>
      <c r="AJ32" s="126">
        <v>900</v>
      </c>
      <c r="AK32" s="97">
        <f t="shared" si="1"/>
        <v>492354.41</v>
      </c>
      <c r="AL32" s="63">
        <f t="shared" si="2"/>
        <v>21178.6</v>
      </c>
      <c r="AM32" s="64">
        <f t="shared" si="3"/>
        <v>471175.81</v>
      </c>
      <c r="AN32" s="60">
        <f t="shared" si="4"/>
        <v>2157451.84</v>
      </c>
      <c r="AO32" s="59">
        <f t="shared" si="5"/>
        <v>1928406.48</v>
      </c>
      <c r="AP32" s="69">
        <f t="shared" si="6"/>
        <v>229045.35999999987</v>
      </c>
    </row>
    <row r="33" spans="1:42" ht="15" thickBot="1" x14ac:dyDescent="0.25">
      <c r="A33" s="50" t="s">
        <v>374</v>
      </c>
      <c r="B33" s="50" t="s">
        <v>375</v>
      </c>
      <c r="C33" s="86">
        <v>1606</v>
      </c>
      <c r="D33" s="87" t="s">
        <v>718</v>
      </c>
      <c r="E33" s="56" t="s">
        <v>1835</v>
      </c>
      <c r="F33" s="124">
        <v>642765.17000000004</v>
      </c>
      <c r="G33" s="124">
        <v>3585.5</v>
      </c>
      <c r="H33" s="124">
        <v>69953.289999999994</v>
      </c>
      <c r="J33" s="56"/>
      <c r="K33" s="56">
        <v>482726.17</v>
      </c>
      <c r="L33" s="56">
        <v>295258.58</v>
      </c>
      <c r="M33" s="56"/>
      <c r="N33" s="56"/>
      <c r="O33" s="125">
        <v>0</v>
      </c>
      <c r="P33" s="125">
        <v>18191.93</v>
      </c>
      <c r="R33" s="125">
        <v>876.21</v>
      </c>
      <c r="S33" s="56">
        <v>18629.810000000001</v>
      </c>
      <c r="T33" s="56"/>
      <c r="U33" s="56">
        <v>94908.73</v>
      </c>
      <c r="V33" s="56">
        <v>1634028.2</v>
      </c>
      <c r="W33" s="98">
        <v>751489.53</v>
      </c>
      <c r="X33" s="98">
        <v>1306.8599999999999</v>
      </c>
      <c r="Y33" s="98">
        <v>1056.56</v>
      </c>
      <c r="AA33" s="98">
        <v>375900</v>
      </c>
      <c r="AB33" s="98">
        <v>67615</v>
      </c>
      <c r="AC33" s="126">
        <v>605500</v>
      </c>
      <c r="AF33" s="126">
        <v>268543.21999999997</v>
      </c>
      <c r="AG33" s="126">
        <v>196487.36</v>
      </c>
      <c r="AJ33" s="126">
        <v>900</v>
      </c>
      <c r="AK33" s="97">
        <f t="shared" si="1"/>
        <v>716303.96000000008</v>
      </c>
      <c r="AL33" s="63">
        <f t="shared" si="2"/>
        <v>19068.14</v>
      </c>
      <c r="AM33" s="64">
        <f t="shared" si="3"/>
        <v>697235.82000000007</v>
      </c>
      <c r="AN33" s="60">
        <f t="shared" si="4"/>
        <v>1197367.9500000002</v>
      </c>
      <c r="AO33" s="59">
        <f t="shared" si="5"/>
        <v>1071430.58</v>
      </c>
      <c r="AP33" s="69">
        <f t="shared" si="6"/>
        <v>125937.37000000011</v>
      </c>
    </row>
    <row r="34" spans="1:42" ht="15" thickBot="1" x14ac:dyDescent="0.25">
      <c r="A34" s="50" t="s">
        <v>374</v>
      </c>
      <c r="B34" s="50" t="s">
        <v>375</v>
      </c>
      <c r="C34" s="86">
        <v>2622</v>
      </c>
      <c r="D34" s="87" t="s">
        <v>719</v>
      </c>
      <c r="E34" s="56" t="s">
        <v>1836</v>
      </c>
      <c r="F34" s="124">
        <v>283757.06</v>
      </c>
      <c r="G34" s="124">
        <v>3397</v>
      </c>
      <c r="H34" s="124">
        <v>66914.399999999994</v>
      </c>
      <c r="J34" s="56"/>
      <c r="K34" s="56">
        <v>632799.16</v>
      </c>
      <c r="L34" s="56">
        <v>266953.73</v>
      </c>
      <c r="M34" s="56"/>
      <c r="N34" s="56"/>
      <c r="O34" s="125">
        <v>0</v>
      </c>
      <c r="P34" s="125">
        <v>6200.05</v>
      </c>
      <c r="R34" s="125">
        <v>1376.22</v>
      </c>
      <c r="S34" s="56"/>
      <c r="T34" s="56"/>
      <c r="U34" s="56">
        <v>44138.62</v>
      </c>
      <c r="V34" s="56">
        <v>391756.52</v>
      </c>
      <c r="W34" s="98">
        <v>1016280.96</v>
      </c>
      <c r="Y34" s="98">
        <v>697.13</v>
      </c>
      <c r="Z34" s="98">
        <v>350</v>
      </c>
      <c r="AA34" s="98">
        <v>1107529.3</v>
      </c>
      <c r="AB34" s="98">
        <v>90221</v>
      </c>
      <c r="AC34" s="126">
        <v>1340455.3</v>
      </c>
      <c r="AF34" s="126">
        <v>542107.30000000005</v>
      </c>
      <c r="AG34" s="126">
        <v>99120.66</v>
      </c>
      <c r="AI34" s="126">
        <v>2</v>
      </c>
      <c r="AJ34" s="126">
        <v>900</v>
      </c>
      <c r="AK34" s="97">
        <f t="shared" si="1"/>
        <v>354068.45999999996</v>
      </c>
      <c r="AL34" s="63">
        <f t="shared" si="2"/>
        <v>7576.27</v>
      </c>
      <c r="AM34" s="64">
        <f t="shared" si="3"/>
        <v>346492.18999999994</v>
      </c>
      <c r="AN34" s="60">
        <f t="shared" si="4"/>
        <v>2215078.39</v>
      </c>
      <c r="AO34" s="59">
        <f t="shared" si="5"/>
        <v>1982585.26</v>
      </c>
      <c r="AP34" s="69">
        <f t="shared" si="6"/>
        <v>232493.13000000012</v>
      </c>
    </row>
    <row r="35" spans="1:42" ht="15" thickBot="1" x14ac:dyDescent="0.25">
      <c r="A35" s="50" t="s">
        <v>374</v>
      </c>
      <c r="B35" s="50" t="s">
        <v>375</v>
      </c>
      <c r="C35" s="86">
        <v>2397</v>
      </c>
      <c r="D35" s="87" t="s">
        <v>720</v>
      </c>
      <c r="E35" s="56" t="s">
        <v>1837</v>
      </c>
      <c r="F35" s="124">
        <v>390057.92</v>
      </c>
      <c r="G35" s="124">
        <v>26387</v>
      </c>
      <c r="H35" s="124">
        <v>57627.4</v>
      </c>
      <c r="J35" s="56"/>
      <c r="K35" s="56">
        <v>478180.94</v>
      </c>
      <c r="L35" s="56">
        <v>286493.51</v>
      </c>
      <c r="M35" s="56"/>
      <c r="N35" s="56"/>
      <c r="O35" s="125">
        <v>0</v>
      </c>
      <c r="P35" s="125">
        <v>24985.57</v>
      </c>
      <c r="R35" s="125">
        <v>371.89</v>
      </c>
      <c r="S35" s="56"/>
      <c r="T35" s="56"/>
      <c r="U35" s="56">
        <v>3795.98</v>
      </c>
      <c r="V35" s="56">
        <v>459399.49</v>
      </c>
      <c r="W35" s="98">
        <v>630498.75</v>
      </c>
      <c r="Y35" s="98">
        <v>659.55</v>
      </c>
      <c r="Z35" s="98">
        <v>20</v>
      </c>
      <c r="AA35" s="98">
        <v>732388</v>
      </c>
      <c r="AB35" s="98">
        <v>73918</v>
      </c>
      <c r="AC35" s="126">
        <v>807891</v>
      </c>
      <c r="AF35" s="126">
        <v>252668.13</v>
      </c>
      <c r="AG35" s="126">
        <v>90864.67</v>
      </c>
      <c r="AK35" s="97">
        <f t="shared" si="1"/>
        <v>474072.32000000001</v>
      </c>
      <c r="AL35" s="63">
        <f t="shared" si="2"/>
        <v>25357.46</v>
      </c>
      <c r="AM35" s="64">
        <f t="shared" si="3"/>
        <v>448714.86</v>
      </c>
      <c r="AN35" s="60">
        <f t="shared" si="4"/>
        <v>1437484.3</v>
      </c>
      <c r="AO35" s="59">
        <f t="shared" si="5"/>
        <v>1151423.7999999998</v>
      </c>
      <c r="AP35" s="69">
        <f t="shared" si="6"/>
        <v>286060.50000000023</v>
      </c>
    </row>
    <row r="36" spans="1:42" ht="15" thickBot="1" x14ac:dyDescent="0.25">
      <c r="A36" s="50" t="s">
        <v>374</v>
      </c>
      <c r="B36" s="50" t="s">
        <v>375</v>
      </c>
      <c r="C36" s="86">
        <v>1711</v>
      </c>
      <c r="D36" s="87" t="s">
        <v>721</v>
      </c>
      <c r="E36" s="56" t="s">
        <v>1838</v>
      </c>
      <c r="F36" s="124">
        <v>330894.94</v>
      </c>
      <c r="G36" s="124">
        <v>6038.2</v>
      </c>
      <c r="H36" s="124">
        <v>48469.919999999998</v>
      </c>
      <c r="J36" s="56"/>
      <c r="K36" s="56">
        <v>770553.97</v>
      </c>
      <c r="L36" s="56">
        <v>189854.18</v>
      </c>
      <c r="M36" s="56"/>
      <c r="N36" s="56"/>
      <c r="O36" s="125">
        <v>0</v>
      </c>
      <c r="P36" s="125">
        <v>22536.28</v>
      </c>
      <c r="R36" s="125">
        <v>134</v>
      </c>
      <c r="S36" s="56">
        <v>13761.1</v>
      </c>
      <c r="T36" s="56"/>
      <c r="U36" s="56">
        <v>59041.47</v>
      </c>
      <c r="V36" s="56">
        <v>556569.79</v>
      </c>
      <c r="W36" s="98">
        <v>866026.24</v>
      </c>
      <c r="X36" s="98">
        <v>86438.720000000001</v>
      </c>
      <c r="Y36" s="98">
        <v>386.08</v>
      </c>
      <c r="Z36" s="98">
        <v>30</v>
      </c>
      <c r="AA36" s="98">
        <v>946080.5</v>
      </c>
      <c r="AB36" s="98">
        <v>36115</v>
      </c>
      <c r="AC36" s="126">
        <v>1157545.5</v>
      </c>
      <c r="AF36" s="126">
        <v>282549.23</v>
      </c>
      <c r="AG36" s="126">
        <v>126593.93</v>
      </c>
      <c r="AJ36" s="126">
        <v>900</v>
      </c>
      <c r="AK36" s="97">
        <f t="shared" si="1"/>
        <v>385403.06</v>
      </c>
      <c r="AL36" s="63">
        <f t="shared" si="2"/>
        <v>22670.28</v>
      </c>
      <c r="AM36" s="64">
        <f t="shared" si="3"/>
        <v>362732.78</v>
      </c>
      <c r="AN36" s="60">
        <f t="shared" si="4"/>
        <v>1935076.54</v>
      </c>
      <c r="AO36" s="59">
        <f t="shared" si="5"/>
        <v>1567588.66</v>
      </c>
      <c r="AP36" s="69">
        <f t="shared" si="6"/>
        <v>367487.88000000012</v>
      </c>
    </row>
    <row r="37" spans="1:42" ht="15" thickBot="1" x14ac:dyDescent="0.25">
      <c r="A37" s="50" t="s">
        <v>374</v>
      </c>
      <c r="B37" s="50" t="s">
        <v>375</v>
      </c>
      <c r="C37" s="86">
        <v>2477</v>
      </c>
      <c r="D37" s="87" t="s">
        <v>722</v>
      </c>
      <c r="E37" s="56" t="s">
        <v>1839</v>
      </c>
      <c r="F37" s="124">
        <v>407639.82</v>
      </c>
      <c r="G37" s="124">
        <v>0</v>
      </c>
      <c r="H37" s="124">
        <v>94779.57</v>
      </c>
      <c r="J37" s="56"/>
      <c r="K37" s="56">
        <v>332285.83</v>
      </c>
      <c r="L37" s="56">
        <v>260689.2</v>
      </c>
      <c r="M37" s="56"/>
      <c r="N37" s="56"/>
      <c r="O37" s="125">
        <v>0</v>
      </c>
      <c r="P37" s="125">
        <v>16800</v>
      </c>
      <c r="Q37" s="125">
        <v>92155</v>
      </c>
      <c r="R37" s="125">
        <v>438.26</v>
      </c>
      <c r="S37" s="56"/>
      <c r="T37" s="56"/>
      <c r="U37" s="56">
        <v>31237.95</v>
      </c>
      <c r="V37" s="56">
        <v>1714982.69</v>
      </c>
      <c r="W37" s="98">
        <v>909115.3</v>
      </c>
      <c r="Y37" s="98">
        <v>571.9</v>
      </c>
      <c r="Z37" s="98">
        <v>120</v>
      </c>
      <c r="AA37" s="98">
        <v>869932</v>
      </c>
      <c r="AB37" s="98">
        <v>71615</v>
      </c>
      <c r="AC37" s="126">
        <v>1092695</v>
      </c>
      <c r="AF37" s="126">
        <v>426235.84</v>
      </c>
      <c r="AG37" s="126">
        <v>88996.71</v>
      </c>
      <c r="AI37" s="126">
        <v>1</v>
      </c>
      <c r="AK37" s="97">
        <f t="shared" si="1"/>
        <v>502419.39</v>
      </c>
      <c r="AL37" s="63">
        <f t="shared" si="2"/>
        <v>109393.26</v>
      </c>
      <c r="AM37" s="64">
        <f t="shared" si="3"/>
        <v>393026.13</v>
      </c>
      <c r="AN37" s="60">
        <f t="shared" si="4"/>
        <v>1851354.2000000002</v>
      </c>
      <c r="AO37" s="59">
        <f t="shared" si="5"/>
        <v>1607928.55</v>
      </c>
      <c r="AP37" s="69">
        <f t="shared" si="6"/>
        <v>243425.65000000014</v>
      </c>
    </row>
    <row r="38" spans="1:42" ht="15" thickBot="1" x14ac:dyDescent="0.25">
      <c r="A38" s="50" t="s">
        <v>374</v>
      </c>
      <c r="B38" s="50" t="s">
        <v>375</v>
      </c>
      <c r="C38" s="86">
        <v>1987</v>
      </c>
      <c r="D38" s="87" t="s">
        <v>723</v>
      </c>
      <c r="E38" s="56" t="s">
        <v>1840</v>
      </c>
      <c r="F38" s="124">
        <v>280210.52</v>
      </c>
      <c r="G38" s="124">
        <v>441</v>
      </c>
      <c r="H38" s="124">
        <v>101274.84</v>
      </c>
      <c r="J38" s="56"/>
      <c r="K38" s="56">
        <v>1201977.6299999999</v>
      </c>
      <c r="L38" s="56">
        <v>219408.07</v>
      </c>
      <c r="M38" s="56"/>
      <c r="N38" s="56"/>
      <c r="O38" s="125">
        <v>0</v>
      </c>
      <c r="P38" s="125">
        <v>20122.03</v>
      </c>
      <c r="R38" s="125">
        <v>346.22</v>
      </c>
      <c r="S38" s="56"/>
      <c r="T38" s="56"/>
      <c r="U38" s="56">
        <v>33811.199999999997</v>
      </c>
      <c r="V38" s="56">
        <v>2179663.7000000002</v>
      </c>
      <c r="W38" s="98">
        <v>970387.38</v>
      </c>
      <c r="Y38" s="98">
        <v>456.21</v>
      </c>
      <c r="Z38" s="98">
        <v>540</v>
      </c>
      <c r="AA38" s="98">
        <v>984804</v>
      </c>
      <c r="AB38" s="98">
        <v>138615</v>
      </c>
      <c r="AC38" s="126">
        <v>1288004</v>
      </c>
      <c r="AF38" s="126">
        <v>336265.33</v>
      </c>
      <c r="AG38" s="126">
        <v>375693.1</v>
      </c>
      <c r="AI38" s="126">
        <v>2</v>
      </c>
      <c r="AJ38" s="126">
        <v>900</v>
      </c>
      <c r="AK38" s="97">
        <f t="shared" si="1"/>
        <v>381926.36</v>
      </c>
      <c r="AL38" s="63">
        <f t="shared" si="2"/>
        <v>20468.25</v>
      </c>
      <c r="AM38" s="64">
        <f t="shared" si="3"/>
        <v>361458.11</v>
      </c>
      <c r="AN38" s="60">
        <f t="shared" si="4"/>
        <v>2094802.5899999999</v>
      </c>
      <c r="AO38" s="59">
        <f t="shared" si="5"/>
        <v>2000864.4300000002</v>
      </c>
      <c r="AP38" s="69">
        <f t="shared" si="6"/>
        <v>93938.159999999683</v>
      </c>
    </row>
    <row r="39" spans="1:42" ht="15" thickBot="1" x14ac:dyDescent="0.25">
      <c r="A39" s="50" t="s">
        <v>374</v>
      </c>
      <c r="B39" s="50" t="s">
        <v>375</v>
      </c>
      <c r="C39" s="86">
        <v>3047</v>
      </c>
      <c r="D39" s="87" t="s">
        <v>724</v>
      </c>
      <c r="E39" s="56" t="s">
        <v>1841</v>
      </c>
      <c r="F39" s="124">
        <v>882741.65</v>
      </c>
      <c r="G39" s="124">
        <v>8525.75</v>
      </c>
      <c r="H39" s="124">
        <v>24326.46</v>
      </c>
      <c r="J39" s="56"/>
      <c r="K39" s="56">
        <v>494394.82</v>
      </c>
      <c r="L39" s="56">
        <v>342890.65</v>
      </c>
      <c r="M39" s="56"/>
      <c r="N39" s="56"/>
      <c r="O39" s="125">
        <v>0</v>
      </c>
      <c r="P39" s="125">
        <v>26674.959999999999</v>
      </c>
      <c r="R39" s="125">
        <v>218.34</v>
      </c>
      <c r="S39" s="56"/>
      <c r="T39" s="56"/>
      <c r="U39" s="56"/>
      <c r="V39" s="56">
        <v>1994257.35</v>
      </c>
      <c r="W39" s="98">
        <v>1076506.17</v>
      </c>
      <c r="Y39" s="98">
        <v>1453.34</v>
      </c>
      <c r="AA39" s="98">
        <v>648400</v>
      </c>
      <c r="AB39" s="98">
        <v>33995</v>
      </c>
      <c r="AC39" s="126">
        <v>983380</v>
      </c>
      <c r="AF39" s="126">
        <v>317142.26</v>
      </c>
      <c r="AG39" s="126">
        <v>184521.45</v>
      </c>
      <c r="AJ39" s="126">
        <v>50000</v>
      </c>
      <c r="AK39" s="97">
        <f t="shared" si="1"/>
        <v>915593.86</v>
      </c>
      <c r="AL39" s="63">
        <f t="shared" si="2"/>
        <v>26893.3</v>
      </c>
      <c r="AM39" s="64">
        <f t="shared" si="3"/>
        <v>888700.55999999994</v>
      </c>
      <c r="AN39" s="60">
        <f t="shared" si="4"/>
        <v>1760354.51</v>
      </c>
      <c r="AO39" s="59">
        <f t="shared" si="5"/>
        <v>1535043.71</v>
      </c>
      <c r="AP39" s="69">
        <f t="shared" si="6"/>
        <v>225310.80000000005</v>
      </c>
    </row>
    <row r="40" spans="1:42" ht="15" thickBot="1" x14ac:dyDescent="0.25">
      <c r="A40" s="50" t="s">
        <v>374</v>
      </c>
      <c r="B40" s="50" t="s">
        <v>375</v>
      </c>
      <c r="C40" s="86">
        <v>2101</v>
      </c>
      <c r="D40" s="87" t="s">
        <v>725</v>
      </c>
      <c r="E40" s="56" t="s">
        <v>1842</v>
      </c>
      <c r="F40" s="124">
        <v>449974.94</v>
      </c>
      <c r="G40" s="124">
        <v>0</v>
      </c>
      <c r="H40" s="124">
        <v>80994.789999999994</v>
      </c>
      <c r="J40" s="56"/>
      <c r="K40" s="56">
        <v>869435.29</v>
      </c>
      <c r="L40" s="56">
        <v>481516</v>
      </c>
      <c r="M40" s="56"/>
      <c r="N40" s="56"/>
      <c r="P40" s="125">
        <v>49334.06</v>
      </c>
      <c r="R40" s="125">
        <v>144</v>
      </c>
      <c r="S40" s="56">
        <v>10000</v>
      </c>
      <c r="T40" s="56"/>
      <c r="U40" s="56">
        <v>26432.29</v>
      </c>
      <c r="V40" s="56"/>
      <c r="W40" s="98">
        <v>922094.34</v>
      </c>
      <c r="Y40" s="98">
        <v>806.17</v>
      </c>
      <c r="AA40" s="98">
        <v>1411515.6</v>
      </c>
      <c r="AB40" s="98">
        <v>68915</v>
      </c>
      <c r="AC40" s="126">
        <v>1683975.6</v>
      </c>
      <c r="AF40" s="126">
        <v>270169.75</v>
      </c>
      <c r="AG40" s="126">
        <v>212953.45</v>
      </c>
      <c r="AI40" s="126">
        <v>1</v>
      </c>
      <c r="AJ40" s="126">
        <v>1500</v>
      </c>
      <c r="AK40" s="97">
        <f t="shared" si="1"/>
        <v>530969.73</v>
      </c>
      <c r="AL40" s="63">
        <f t="shared" si="2"/>
        <v>49478.06</v>
      </c>
      <c r="AM40" s="64">
        <f t="shared" si="3"/>
        <v>481491.67</v>
      </c>
      <c r="AN40" s="60">
        <f t="shared" si="4"/>
        <v>2403331.1100000003</v>
      </c>
      <c r="AO40" s="59">
        <f t="shared" si="5"/>
        <v>2168599.8000000003</v>
      </c>
      <c r="AP40" s="69">
        <f t="shared" si="6"/>
        <v>234731.31000000006</v>
      </c>
    </row>
    <row r="41" spans="1:42" ht="15" thickBot="1" x14ac:dyDescent="0.25">
      <c r="A41" s="50" t="s">
        <v>374</v>
      </c>
      <c r="B41" s="50" t="s">
        <v>375</v>
      </c>
      <c r="C41" s="86">
        <v>1995</v>
      </c>
      <c r="D41" s="87" t="s">
        <v>726</v>
      </c>
      <c r="E41" s="56" t="s">
        <v>1921</v>
      </c>
      <c r="F41" s="124">
        <v>493639.94</v>
      </c>
      <c r="G41" s="124">
        <v>0</v>
      </c>
      <c r="H41" s="124">
        <v>29596.61</v>
      </c>
      <c r="J41" s="56"/>
      <c r="K41" s="56">
        <v>790549.81</v>
      </c>
      <c r="L41" s="56">
        <v>246650.78</v>
      </c>
      <c r="M41" s="56"/>
      <c r="N41" s="56"/>
      <c r="P41" s="125">
        <v>37180.17</v>
      </c>
      <c r="R41" s="125">
        <v>936.21</v>
      </c>
      <c r="S41" s="56"/>
      <c r="T41" s="56"/>
      <c r="U41" s="56">
        <v>29600</v>
      </c>
      <c r="V41" s="56">
        <v>1367149.29</v>
      </c>
      <c r="W41" s="98">
        <v>1020439.32</v>
      </c>
      <c r="Y41" s="98">
        <v>1175.06</v>
      </c>
      <c r="Z41" s="98">
        <v>1800</v>
      </c>
      <c r="AA41" s="98">
        <v>807615.53</v>
      </c>
      <c r="AB41" s="98">
        <v>72215</v>
      </c>
      <c r="AC41" s="126">
        <v>1182585.53</v>
      </c>
      <c r="AF41" s="126">
        <v>340830.33</v>
      </c>
      <c r="AG41" s="126">
        <v>127037.03</v>
      </c>
      <c r="AI41" s="126">
        <v>2</v>
      </c>
      <c r="AJ41" s="126">
        <v>1800</v>
      </c>
      <c r="AK41" s="97">
        <f t="shared" si="1"/>
        <v>523236.55</v>
      </c>
      <c r="AL41" s="63">
        <f t="shared" si="2"/>
        <v>38116.379999999997</v>
      </c>
      <c r="AM41" s="64">
        <f t="shared" si="3"/>
        <v>485120.17</v>
      </c>
      <c r="AN41" s="60">
        <f t="shared" si="4"/>
        <v>1903244.9100000001</v>
      </c>
      <c r="AO41" s="59">
        <f t="shared" si="5"/>
        <v>1652254.8900000001</v>
      </c>
      <c r="AP41" s="69">
        <f t="shared" si="6"/>
        <v>250990.02000000002</v>
      </c>
    </row>
    <row r="42" spans="1:42" ht="15" thickBot="1" x14ac:dyDescent="0.25">
      <c r="A42" s="50" t="s">
        <v>378</v>
      </c>
      <c r="B42" s="50" t="s">
        <v>379</v>
      </c>
      <c r="C42" s="86">
        <v>3634</v>
      </c>
      <c r="D42" s="87" t="s">
        <v>727</v>
      </c>
      <c r="E42" s="56" t="s">
        <v>1843</v>
      </c>
      <c r="F42" s="124">
        <v>993814.53</v>
      </c>
      <c r="G42" s="124">
        <v>0</v>
      </c>
      <c r="H42" s="124">
        <v>53672.25</v>
      </c>
      <c r="J42" s="56"/>
      <c r="K42" s="56">
        <v>364787.83</v>
      </c>
      <c r="L42" s="56">
        <v>236084.18</v>
      </c>
      <c r="M42" s="56"/>
      <c r="N42" s="56"/>
      <c r="P42" s="125">
        <v>26752.32</v>
      </c>
      <c r="R42" s="125">
        <v>2518.63</v>
      </c>
      <c r="S42" s="56"/>
      <c r="T42" s="56"/>
      <c r="U42" s="56">
        <v>1200</v>
      </c>
      <c r="V42" s="56">
        <v>1747176.74</v>
      </c>
      <c r="W42" s="98">
        <v>1187929.54</v>
      </c>
      <c r="Y42" s="98">
        <v>1868.75</v>
      </c>
      <c r="AA42" s="98">
        <v>446208</v>
      </c>
      <c r="AB42" s="98">
        <v>105900</v>
      </c>
      <c r="AC42" s="126">
        <v>1084778</v>
      </c>
      <c r="AE42" s="126">
        <v>320</v>
      </c>
      <c r="AF42" s="126">
        <v>409854.45</v>
      </c>
      <c r="AG42" s="126">
        <v>150379.75</v>
      </c>
      <c r="AK42" s="97">
        <f t="shared" si="1"/>
        <v>1047486.78</v>
      </c>
      <c r="AL42" s="63">
        <f t="shared" si="2"/>
        <v>29270.95</v>
      </c>
      <c r="AM42" s="64">
        <f t="shared" si="3"/>
        <v>1018215.8300000001</v>
      </c>
      <c r="AN42" s="60">
        <f t="shared" si="4"/>
        <v>1741906.29</v>
      </c>
      <c r="AO42" s="59">
        <f t="shared" si="5"/>
        <v>1645332.2</v>
      </c>
      <c r="AP42" s="69">
        <f t="shared" si="6"/>
        <v>96574.090000000084</v>
      </c>
    </row>
    <row r="43" spans="1:42" ht="15" thickBot="1" x14ac:dyDescent="0.25">
      <c r="A43" s="50" t="s">
        <v>378</v>
      </c>
      <c r="B43" s="50" t="s">
        <v>379</v>
      </c>
      <c r="C43" s="86">
        <v>4970</v>
      </c>
      <c r="D43" s="87" t="s">
        <v>728</v>
      </c>
      <c r="E43" s="56" t="s">
        <v>1844</v>
      </c>
      <c r="F43" s="124">
        <v>438016.03</v>
      </c>
      <c r="G43" s="124">
        <v>0</v>
      </c>
      <c r="H43" s="124">
        <v>158982.38</v>
      </c>
      <c r="J43" s="56"/>
      <c r="K43" s="56">
        <v>509824.03</v>
      </c>
      <c r="L43" s="56">
        <v>192290.35</v>
      </c>
      <c r="M43" s="56"/>
      <c r="N43" s="56"/>
      <c r="P43" s="125">
        <v>60787.4</v>
      </c>
      <c r="R43" s="125">
        <v>66</v>
      </c>
      <c r="S43" s="56"/>
      <c r="T43" s="56"/>
      <c r="U43" s="56"/>
      <c r="V43" s="56">
        <v>2580473.12</v>
      </c>
      <c r="W43" s="98">
        <v>1972278.8</v>
      </c>
      <c r="X43" s="98">
        <v>25000</v>
      </c>
      <c r="Y43" s="98">
        <v>779.79</v>
      </c>
      <c r="AA43" s="98">
        <v>845591.7</v>
      </c>
      <c r="AB43" s="98">
        <v>133780</v>
      </c>
      <c r="AC43" s="126">
        <v>1495871.7</v>
      </c>
      <c r="AF43" s="126">
        <v>810251.76</v>
      </c>
      <c r="AG43" s="126">
        <v>159709.9</v>
      </c>
      <c r="AK43" s="97">
        <f t="shared" si="1"/>
        <v>596998.41</v>
      </c>
      <c r="AL43" s="63">
        <f t="shared" si="2"/>
        <v>60853.4</v>
      </c>
      <c r="AM43" s="64">
        <f t="shared" si="3"/>
        <v>536145.01</v>
      </c>
      <c r="AN43" s="60">
        <f t="shared" si="4"/>
        <v>2977430.29</v>
      </c>
      <c r="AO43" s="59">
        <f t="shared" si="5"/>
        <v>2465833.36</v>
      </c>
      <c r="AP43" s="69">
        <f t="shared" si="6"/>
        <v>511596.93000000017</v>
      </c>
    </row>
    <row r="44" spans="1:42" ht="15" thickBot="1" x14ac:dyDescent="0.25">
      <c r="A44" s="50" t="s">
        <v>378</v>
      </c>
      <c r="B44" s="50" t="s">
        <v>379</v>
      </c>
      <c r="C44" s="86">
        <v>3463</v>
      </c>
      <c r="D44" s="87" t="s">
        <v>729</v>
      </c>
      <c r="E44" s="56" t="s">
        <v>1845</v>
      </c>
      <c r="F44" s="124">
        <v>508995.28</v>
      </c>
      <c r="G44" s="124">
        <v>0</v>
      </c>
      <c r="H44" s="124">
        <v>138101.01</v>
      </c>
      <c r="J44" s="56"/>
      <c r="K44" s="56">
        <v>315793.8</v>
      </c>
      <c r="L44" s="56">
        <v>150479.76</v>
      </c>
      <c r="M44" s="56"/>
      <c r="N44" s="56"/>
      <c r="O44" s="125">
        <v>0</v>
      </c>
      <c r="P44" s="125">
        <v>38434.160000000003</v>
      </c>
      <c r="R44" s="125">
        <v>422.5</v>
      </c>
      <c r="S44" s="56"/>
      <c r="T44" s="56"/>
      <c r="U44" s="56">
        <v>131</v>
      </c>
      <c r="V44" s="56">
        <v>1682922.85</v>
      </c>
      <c r="W44" s="98">
        <v>1137781.81</v>
      </c>
      <c r="Y44" s="98">
        <v>1018.67</v>
      </c>
      <c r="AA44" s="98">
        <v>585060</v>
      </c>
      <c r="AB44" s="98">
        <v>71550</v>
      </c>
      <c r="AC44" s="126">
        <v>1060120</v>
      </c>
      <c r="AF44" s="126">
        <v>429858.23</v>
      </c>
      <c r="AG44" s="126">
        <v>99083.42</v>
      </c>
      <c r="AK44" s="97">
        <f t="shared" si="1"/>
        <v>647096.29</v>
      </c>
      <c r="AL44" s="63">
        <f t="shared" si="2"/>
        <v>38856.660000000003</v>
      </c>
      <c r="AM44" s="64">
        <f t="shared" si="3"/>
        <v>608239.63</v>
      </c>
      <c r="AN44" s="60">
        <f t="shared" si="4"/>
        <v>1795410.48</v>
      </c>
      <c r="AO44" s="59">
        <f t="shared" si="5"/>
        <v>1589061.65</v>
      </c>
      <c r="AP44" s="69">
        <f t="shared" si="6"/>
        <v>206348.83000000007</v>
      </c>
    </row>
    <row r="45" spans="1:42" ht="15" thickBot="1" x14ac:dyDescent="0.25">
      <c r="A45" s="50" t="s">
        <v>378</v>
      </c>
      <c r="B45" s="50" t="s">
        <v>379</v>
      </c>
      <c r="C45" s="86">
        <v>1364</v>
      </c>
      <c r="D45" s="87" t="s">
        <v>730</v>
      </c>
      <c r="E45" s="56" t="s">
        <v>1846</v>
      </c>
      <c r="F45" s="124">
        <v>296193.67</v>
      </c>
      <c r="G45" s="124">
        <v>0</v>
      </c>
      <c r="H45" s="124">
        <v>45313.62</v>
      </c>
      <c r="J45" s="56"/>
      <c r="K45" s="56">
        <v>519983.35</v>
      </c>
      <c r="L45" s="56">
        <v>101801.58</v>
      </c>
      <c r="M45" s="56"/>
      <c r="N45" s="56"/>
      <c r="O45" s="125">
        <v>0</v>
      </c>
      <c r="P45" s="125">
        <v>56123.839999999997</v>
      </c>
      <c r="R45" s="125">
        <v>62</v>
      </c>
      <c r="S45" s="56"/>
      <c r="T45" s="56"/>
      <c r="U45" s="56"/>
      <c r="V45" s="56">
        <v>1664645.88</v>
      </c>
      <c r="W45" s="98">
        <v>749854.7</v>
      </c>
      <c r="Y45" s="98">
        <v>329.81</v>
      </c>
      <c r="AA45" s="98">
        <v>879015.6</v>
      </c>
      <c r="AB45" s="98">
        <v>8000</v>
      </c>
      <c r="AC45" s="126">
        <v>1137615.6000000001</v>
      </c>
      <c r="AE45" s="126">
        <v>0</v>
      </c>
      <c r="AF45" s="126">
        <v>226844.36</v>
      </c>
      <c r="AG45" s="126">
        <v>142189.22</v>
      </c>
      <c r="AK45" s="97">
        <f t="shared" si="1"/>
        <v>341507.29</v>
      </c>
      <c r="AL45" s="63">
        <f t="shared" si="2"/>
        <v>56185.84</v>
      </c>
      <c r="AM45" s="64">
        <f t="shared" si="3"/>
        <v>285321.44999999995</v>
      </c>
      <c r="AN45" s="60">
        <f t="shared" si="4"/>
        <v>1637200.1099999999</v>
      </c>
      <c r="AO45" s="59">
        <f t="shared" si="5"/>
        <v>1506649.18</v>
      </c>
      <c r="AP45" s="69">
        <f t="shared" si="6"/>
        <v>130550.92999999993</v>
      </c>
    </row>
    <row r="46" spans="1:42" ht="15" thickBot="1" x14ac:dyDescent="0.25">
      <c r="A46" s="50" t="s">
        <v>378</v>
      </c>
      <c r="B46" s="50" t="s">
        <v>379</v>
      </c>
      <c r="C46" s="86">
        <v>4858</v>
      </c>
      <c r="D46" s="87" t="s">
        <v>731</v>
      </c>
      <c r="E46" s="56" t="s">
        <v>1847</v>
      </c>
      <c r="F46" s="124">
        <v>459656.56</v>
      </c>
      <c r="G46" s="124">
        <v>0</v>
      </c>
      <c r="H46" s="124">
        <v>121606.32</v>
      </c>
      <c r="J46" s="56"/>
      <c r="K46" s="56">
        <v>3194098.98</v>
      </c>
      <c r="L46" s="56">
        <v>142920.31</v>
      </c>
      <c r="M46" s="56"/>
      <c r="N46" s="56"/>
      <c r="O46" s="125">
        <v>0</v>
      </c>
      <c r="P46" s="125">
        <v>103863.49</v>
      </c>
      <c r="R46" s="125">
        <v>650</v>
      </c>
      <c r="S46" s="56"/>
      <c r="T46" s="56"/>
      <c r="U46" s="56"/>
      <c r="V46" s="56">
        <v>349948.56</v>
      </c>
      <c r="W46" s="98">
        <v>1356254.13</v>
      </c>
      <c r="X46" s="98">
        <v>210690</v>
      </c>
      <c r="Y46" s="98">
        <v>1057.77</v>
      </c>
      <c r="AA46" s="98">
        <v>684903.9</v>
      </c>
      <c r="AB46" s="98">
        <v>10500</v>
      </c>
      <c r="AC46" s="126">
        <v>1287379.8999999999</v>
      </c>
      <c r="AF46" s="126">
        <v>490966.15</v>
      </c>
      <c r="AG46" s="126">
        <v>161453.21</v>
      </c>
      <c r="AK46" s="97">
        <f t="shared" si="1"/>
        <v>581262.88</v>
      </c>
      <c r="AL46" s="63">
        <f t="shared" si="2"/>
        <v>104513.49</v>
      </c>
      <c r="AM46" s="64">
        <f t="shared" si="3"/>
        <v>476749.39</v>
      </c>
      <c r="AN46" s="60">
        <f t="shared" si="4"/>
        <v>2263405.7999999998</v>
      </c>
      <c r="AO46" s="59">
        <f t="shared" si="5"/>
        <v>1939799.2599999998</v>
      </c>
      <c r="AP46" s="69">
        <f t="shared" si="6"/>
        <v>323606.54000000004</v>
      </c>
    </row>
    <row r="47" spans="1:42" ht="15" thickBot="1" x14ac:dyDescent="0.25">
      <c r="A47" s="50" t="s">
        <v>378</v>
      </c>
      <c r="B47" s="50" t="s">
        <v>379</v>
      </c>
      <c r="C47" s="86">
        <v>3450</v>
      </c>
      <c r="D47" s="87" t="s">
        <v>732</v>
      </c>
      <c r="E47" s="56" t="s">
        <v>1848</v>
      </c>
      <c r="F47" s="124">
        <v>597200.28</v>
      </c>
      <c r="G47" s="124">
        <v>0</v>
      </c>
      <c r="H47" s="124">
        <v>100069.21</v>
      </c>
      <c r="J47" s="56"/>
      <c r="K47" s="56">
        <v>659671.92000000004</v>
      </c>
      <c r="L47" s="56">
        <v>92891.59</v>
      </c>
      <c r="M47" s="56"/>
      <c r="N47" s="56"/>
      <c r="O47" s="125">
        <v>0</v>
      </c>
      <c r="P47" s="125">
        <v>63529.06</v>
      </c>
      <c r="R47" s="125">
        <v>321.62</v>
      </c>
      <c r="S47" s="56"/>
      <c r="T47" s="56"/>
      <c r="U47" s="56"/>
      <c r="V47" s="56">
        <v>1610762.41</v>
      </c>
      <c r="W47" s="98">
        <v>1264248.53</v>
      </c>
      <c r="X47" s="98">
        <v>130000</v>
      </c>
      <c r="Y47" s="98">
        <v>692.55</v>
      </c>
      <c r="AA47" s="98">
        <v>748873.6</v>
      </c>
      <c r="AB47" s="98">
        <v>87700</v>
      </c>
      <c r="AC47" s="126">
        <v>1204523.6000000001</v>
      </c>
      <c r="AF47" s="126">
        <v>376573.1</v>
      </c>
      <c r="AG47" s="126">
        <v>131735.54999999999</v>
      </c>
      <c r="AK47" s="97">
        <f t="shared" si="1"/>
        <v>697269.49</v>
      </c>
      <c r="AL47" s="63">
        <f t="shared" si="2"/>
        <v>63850.68</v>
      </c>
      <c r="AM47" s="64">
        <f t="shared" si="3"/>
        <v>633418.80999999994</v>
      </c>
      <c r="AN47" s="60">
        <f t="shared" si="4"/>
        <v>2231514.6800000002</v>
      </c>
      <c r="AO47" s="59">
        <f t="shared" si="5"/>
        <v>1712832.2500000002</v>
      </c>
      <c r="AP47" s="69">
        <f t="shared" si="6"/>
        <v>518682.42999999993</v>
      </c>
    </row>
    <row r="48" spans="1:42" ht="15" thickBot="1" x14ac:dyDescent="0.25">
      <c r="A48" s="50" t="s">
        <v>378</v>
      </c>
      <c r="B48" s="50" t="s">
        <v>379</v>
      </c>
      <c r="C48" s="86">
        <v>2633</v>
      </c>
      <c r="D48" s="87" t="s">
        <v>733</v>
      </c>
      <c r="E48" s="56" t="s">
        <v>1849</v>
      </c>
      <c r="F48" s="124">
        <v>533252.35</v>
      </c>
      <c r="G48" s="124">
        <v>0</v>
      </c>
      <c r="H48" s="124">
        <v>96300.12</v>
      </c>
      <c r="J48" s="56"/>
      <c r="K48" s="56">
        <v>712850.92</v>
      </c>
      <c r="L48" s="56">
        <v>80158.38</v>
      </c>
      <c r="M48" s="56"/>
      <c r="N48" s="56"/>
      <c r="O48" s="125">
        <v>0</v>
      </c>
      <c r="P48" s="125">
        <v>67705.2</v>
      </c>
      <c r="R48" s="125">
        <v>0</v>
      </c>
      <c r="S48" s="56"/>
      <c r="T48" s="56"/>
      <c r="U48" s="56"/>
      <c r="V48" s="56">
        <v>2707380.46</v>
      </c>
      <c r="W48" s="98">
        <v>1267707.18</v>
      </c>
      <c r="X48" s="98">
        <v>130000</v>
      </c>
      <c r="Y48" s="98">
        <v>752.93</v>
      </c>
      <c r="AA48" s="98">
        <v>881853.3</v>
      </c>
      <c r="AB48" s="98">
        <v>16270</v>
      </c>
      <c r="AC48" s="126">
        <v>1399593.3</v>
      </c>
      <c r="AF48" s="126">
        <v>476786.61</v>
      </c>
      <c r="AG48" s="126">
        <v>147549.03</v>
      </c>
      <c r="AJ48" s="126">
        <v>0</v>
      </c>
      <c r="AK48" s="97">
        <f t="shared" si="1"/>
        <v>629552.47</v>
      </c>
      <c r="AL48" s="63">
        <f t="shared" si="2"/>
        <v>67705.2</v>
      </c>
      <c r="AM48" s="64">
        <f t="shared" si="3"/>
        <v>561847.27</v>
      </c>
      <c r="AN48" s="60">
        <f t="shared" si="4"/>
        <v>2296583.41</v>
      </c>
      <c r="AO48" s="59">
        <f t="shared" si="5"/>
        <v>2023928.9400000002</v>
      </c>
      <c r="AP48" s="69">
        <f t="shared" si="6"/>
        <v>272654.46999999997</v>
      </c>
    </row>
    <row r="49" spans="1:42" ht="15" thickBot="1" x14ac:dyDescent="0.25">
      <c r="A49" s="50" t="s">
        <v>378</v>
      </c>
      <c r="B49" s="50" t="s">
        <v>379</v>
      </c>
      <c r="C49" s="86">
        <v>1642</v>
      </c>
      <c r="D49" s="87" t="s">
        <v>734</v>
      </c>
      <c r="E49" s="56" t="s">
        <v>1922</v>
      </c>
      <c r="F49" s="124">
        <v>460498.82</v>
      </c>
      <c r="G49" s="124">
        <v>0</v>
      </c>
      <c r="H49" s="124">
        <v>25767.38</v>
      </c>
      <c r="J49" s="56"/>
      <c r="K49" s="56">
        <v>649740.44999999995</v>
      </c>
      <c r="L49" s="56">
        <v>180045.76</v>
      </c>
      <c r="M49" s="56"/>
      <c r="N49" s="56"/>
      <c r="O49" s="125">
        <v>0</v>
      </c>
      <c r="P49" s="125">
        <v>28498.33</v>
      </c>
      <c r="R49" s="125">
        <v>268.64</v>
      </c>
      <c r="S49" s="56"/>
      <c r="T49" s="56"/>
      <c r="U49" s="56">
        <v>99</v>
      </c>
      <c r="V49" s="56">
        <v>2321309.19</v>
      </c>
      <c r="W49" s="98">
        <v>588045.16</v>
      </c>
      <c r="Y49" s="98">
        <v>999.16</v>
      </c>
      <c r="AA49" s="98">
        <v>588061.79</v>
      </c>
      <c r="AB49" s="98">
        <v>5000</v>
      </c>
      <c r="AC49" s="126">
        <v>678941.79</v>
      </c>
      <c r="AF49" s="126">
        <v>344861.21</v>
      </c>
      <c r="AG49" s="126">
        <v>127314.06</v>
      </c>
      <c r="AK49" s="97">
        <f t="shared" si="1"/>
        <v>486266.2</v>
      </c>
      <c r="AL49" s="63">
        <f t="shared" si="2"/>
        <v>28766.97</v>
      </c>
      <c r="AM49" s="64">
        <f t="shared" si="3"/>
        <v>457499.23</v>
      </c>
      <c r="AN49" s="60">
        <f t="shared" si="4"/>
        <v>1182106.1100000001</v>
      </c>
      <c r="AO49" s="59">
        <f t="shared" si="5"/>
        <v>1151117.06</v>
      </c>
      <c r="AP49" s="69">
        <f t="shared" si="6"/>
        <v>30989.050000000047</v>
      </c>
    </row>
    <row r="50" spans="1:42" ht="15" thickBot="1" x14ac:dyDescent="0.25">
      <c r="A50" s="50" t="s">
        <v>378</v>
      </c>
      <c r="B50" s="50" t="s">
        <v>379</v>
      </c>
      <c r="C50" s="86">
        <v>2100</v>
      </c>
      <c r="D50" s="87" t="s">
        <v>735</v>
      </c>
      <c r="E50" s="56" t="s">
        <v>1932</v>
      </c>
      <c r="F50" s="124">
        <v>819593.56</v>
      </c>
      <c r="G50" s="124">
        <v>0</v>
      </c>
      <c r="H50" s="124">
        <v>31915.29</v>
      </c>
      <c r="J50" s="56"/>
      <c r="K50" s="56">
        <v>457481.37</v>
      </c>
      <c r="L50" s="56">
        <v>171944.08</v>
      </c>
      <c r="M50" s="56"/>
      <c r="N50" s="56"/>
      <c r="O50" s="125">
        <v>0</v>
      </c>
      <c r="P50" s="125">
        <v>69600</v>
      </c>
      <c r="R50" s="125">
        <v>1969.4</v>
      </c>
      <c r="S50" s="56"/>
      <c r="T50" s="56"/>
      <c r="U50" s="56">
        <v>4840.9399999999996</v>
      </c>
      <c r="V50" s="56">
        <v>991778.49</v>
      </c>
      <c r="W50" s="98">
        <v>563797.43999999994</v>
      </c>
      <c r="X50" s="98">
        <v>185570</v>
      </c>
      <c r="Y50" s="98">
        <v>1971.53</v>
      </c>
      <c r="AA50" s="98">
        <v>184882.5</v>
      </c>
      <c r="AB50" s="98">
        <v>10500</v>
      </c>
      <c r="AC50" s="126">
        <v>312312.5</v>
      </c>
      <c r="AF50" s="126">
        <v>519105.13</v>
      </c>
      <c r="AG50" s="126">
        <v>76367.039999999994</v>
      </c>
      <c r="AJ50" s="126">
        <v>88000</v>
      </c>
      <c r="AK50" s="97">
        <f t="shared" si="1"/>
        <v>851508.85000000009</v>
      </c>
      <c r="AL50" s="63">
        <f t="shared" si="2"/>
        <v>71569.399999999994</v>
      </c>
      <c r="AM50" s="64">
        <f t="shared" si="3"/>
        <v>779939.45000000007</v>
      </c>
      <c r="AN50" s="60">
        <f t="shared" si="4"/>
        <v>946721.47</v>
      </c>
      <c r="AO50" s="59">
        <f t="shared" si="5"/>
        <v>995784.67</v>
      </c>
      <c r="AP50" s="69">
        <f t="shared" si="6"/>
        <v>-49063.20000000007</v>
      </c>
    </row>
    <row r="51" spans="1:42" ht="15" thickBot="1" x14ac:dyDescent="0.25">
      <c r="A51" s="50" t="s">
        <v>378</v>
      </c>
      <c r="B51" s="50" t="s">
        <v>379</v>
      </c>
      <c r="C51" s="86">
        <v>1785</v>
      </c>
      <c r="D51" s="87" t="s">
        <v>736</v>
      </c>
      <c r="E51" s="56" t="s">
        <v>1933</v>
      </c>
      <c r="F51" s="124">
        <v>225218.64</v>
      </c>
      <c r="G51" s="124">
        <v>0</v>
      </c>
      <c r="H51" s="124">
        <v>53490.54</v>
      </c>
      <c r="J51" s="56"/>
      <c r="K51" s="56">
        <v>2880192.99</v>
      </c>
      <c r="L51" s="56">
        <v>101858.36</v>
      </c>
      <c r="M51" s="56"/>
      <c r="N51" s="56"/>
      <c r="P51" s="125">
        <v>17501.650000000001</v>
      </c>
      <c r="R51" s="125">
        <v>7100</v>
      </c>
      <c r="S51" s="56"/>
      <c r="T51" s="56"/>
      <c r="U51" s="56">
        <v>-8.77</v>
      </c>
      <c r="V51" s="56">
        <v>667821.93000000005</v>
      </c>
      <c r="W51" s="98">
        <v>649527.31000000006</v>
      </c>
      <c r="X51" s="98">
        <v>57000</v>
      </c>
      <c r="Y51" s="98">
        <v>404.95</v>
      </c>
      <c r="AA51" s="98">
        <v>711563.94</v>
      </c>
      <c r="AB51" s="98">
        <v>10500</v>
      </c>
      <c r="AC51" s="126">
        <v>830743.94</v>
      </c>
      <c r="AF51" s="126">
        <v>261498.63</v>
      </c>
      <c r="AG51" s="126">
        <v>158563.12</v>
      </c>
      <c r="AK51" s="97">
        <f t="shared" si="1"/>
        <v>278709.18</v>
      </c>
      <c r="AL51" s="63">
        <f t="shared" si="2"/>
        <v>24601.65</v>
      </c>
      <c r="AM51" s="64">
        <f t="shared" si="3"/>
        <v>254107.53</v>
      </c>
      <c r="AN51" s="60">
        <f t="shared" si="4"/>
        <v>1428996.2</v>
      </c>
      <c r="AO51" s="59">
        <f t="shared" si="5"/>
        <v>1250805.69</v>
      </c>
      <c r="AP51" s="69">
        <f t="shared" si="6"/>
        <v>178190.51</v>
      </c>
    </row>
    <row r="52" spans="1:42" ht="15" thickBot="1" x14ac:dyDescent="0.25">
      <c r="A52" s="50" t="s">
        <v>370</v>
      </c>
      <c r="B52" s="50" t="s">
        <v>383</v>
      </c>
      <c r="C52" s="86">
        <v>1114</v>
      </c>
      <c r="D52" s="87" t="s">
        <v>737</v>
      </c>
      <c r="E52" s="56" t="s">
        <v>1850</v>
      </c>
      <c r="F52" s="124">
        <v>411789.24</v>
      </c>
      <c r="G52" s="124">
        <v>37319</v>
      </c>
      <c r="H52" s="124">
        <v>10435.469999999999</v>
      </c>
      <c r="J52" s="56"/>
      <c r="K52" s="56">
        <v>955182.55</v>
      </c>
      <c r="L52" s="56">
        <v>222042.95</v>
      </c>
      <c r="M52" s="56"/>
      <c r="N52" s="56"/>
      <c r="O52" s="125">
        <v>10600</v>
      </c>
      <c r="P52" s="125">
        <v>8477.02</v>
      </c>
      <c r="R52" s="125">
        <v>2719.68</v>
      </c>
      <c r="S52" s="56"/>
      <c r="T52" s="56"/>
      <c r="U52" s="56"/>
      <c r="V52" s="56">
        <v>2139773.89</v>
      </c>
      <c r="W52" s="98">
        <v>517042.36</v>
      </c>
      <c r="Y52" s="98">
        <v>653.87</v>
      </c>
      <c r="AA52" s="98">
        <v>273787.5</v>
      </c>
      <c r="AC52" s="126">
        <v>273787.5</v>
      </c>
      <c r="AF52" s="126">
        <v>213862.09</v>
      </c>
      <c r="AG52" s="126">
        <v>145402.37</v>
      </c>
      <c r="AK52" s="97">
        <f t="shared" si="1"/>
        <v>459543.70999999996</v>
      </c>
      <c r="AL52" s="63">
        <f t="shared" si="2"/>
        <v>21796.7</v>
      </c>
      <c r="AM52" s="64">
        <f t="shared" si="3"/>
        <v>437747.00999999995</v>
      </c>
      <c r="AN52" s="60">
        <f t="shared" si="4"/>
        <v>791483.73</v>
      </c>
      <c r="AO52" s="59">
        <f t="shared" si="5"/>
        <v>633051.96</v>
      </c>
      <c r="AP52" s="69">
        <f t="shared" si="6"/>
        <v>158431.77000000002</v>
      </c>
    </row>
    <row r="53" spans="1:42" ht="15" thickBot="1" x14ac:dyDescent="0.25">
      <c r="A53" s="50" t="s">
        <v>370</v>
      </c>
      <c r="B53" s="50" t="s">
        <v>383</v>
      </c>
      <c r="C53" s="86">
        <v>595</v>
      </c>
      <c r="D53" s="87" t="s">
        <v>738</v>
      </c>
      <c r="E53" s="56" t="s">
        <v>1851</v>
      </c>
      <c r="F53" s="124">
        <v>595446.42000000004</v>
      </c>
      <c r="G53" s="124">
        <v>74799</v>
      </c>
      <c r="H53" s="124">
        <v>8683.6200000000008</v>
      </c>
      <c r="J53" s="56"/>
      <c r="K53" s="56">
        <v>425439.6</v>
      </c>
      <c r="L53" s="56">
        <v>159425.87</v>
      </c>
      <c r="M53" s="56"/>
      <c r="N53" s="56"/>
      <c r="O53" s="125">
        <v>5500</v>
      </c>
      <c r="P53" s="125">
        <v>8481.66</v>
      </c>
      <c r="R53" s="125">
        <v>972</v>
      </c>
      <c r="S53" s="56"/>
      <c r="T53" s="56"/>
      <c r="U53" s="56"/>
      <c r="V53" s="56">
        <v>293207.49</v>
      </c>
      <c r="W53" s="98">
        <v>463481.24</v>
      </c>
      <c r="Y53" s="98">
        <v>1021.6</v>
      </c>
      <c r="AA53" s="98">
        <v>193777.5</v>
      </c>
      <c r="AC53" s="126">
        <v>193777.5</v>
      </c>
      <c r="AF53" s="126">
        <v>170583.54</v>
      </c>
      <c r="AG53" s="126">
        <v>59843.82</v>
      </c>
      <c r="AJ53" s="126">
        <v>20400</v>
      </c>
      <c r="AK53" s="97">
        <f t="shared" si="1"/>
        <v>678929.04</v>
      </c>
      <c r="AL53" s="63">
        <f t="shared" si="2"/>
        <v>14953.66</v>
      </c>
      <c r="AM53" s="64">
        <f t="shared" si="3"/>
        <v>663975.38</v>
      </c>
      <c r="AN53" s="60">
        <f t="shared" si="4"/>
        <v>658280.34</v>
      </c>
      <c r="AO53" s="59">
        <f t="shared" si="5"/>
        <v>444604.86000000004</v>
      </c>
      <c r="AP53" s="69">
        <f t="shared" si="6"/>
        <v>213675.47999999992</v>
      </c>
    </row>
    <row r="54" spans="1:42" ht="15" thickBot="1" x14ac:dyDescent="0.25">
      <c r="A54" s="50" t="s">
        <v>370</v>
      </c>
      <c r="B54" s="50" t="s">
        <v>383</v>
      </c>
      <c r="C54" s="86">
        <v>1925</v>
      </c>
      <c r="D54" s="87" t="s">
        <v>739</v>
      </c>
      <c r="E54" s="56" t="s">
        <v>1852</v>
      </c>
      <c r="F54" s="124">
        <v>450596.28</v>
      </c>
      <c r="G54" s="124">
        <v>43784</v>
      </c>
      <c r="H54" s="124">
        <v>15024.6</v>
      </c>
      <c r="J54" s="56"/>
      <c r="K54" s="56">
        <v>989924.78</v>
      </c>
      <c r="L54" s="56">
        <v>183790.72</v>
      </c>
      <c r="M54" s="56"/>
      <c r="N54" s="56"/>
      <c r="O54" s="125">
        <v>5631</v>
      </c>
      <c r="P54" s="125">
        <v>20065.86</v>
      </c>
      <c r="R54" s="125">
        <v>8730.9699999999993</v>
      </c>
      <c r="S54" s="56"/>
      <c r="T54" s="56"/>
      <c r="U54" s="56"/>
      <c r="V54" s="56">
        <v>1946315.03</v>
      </c>
      <c r="W54" s="98">
        <v>987064.86</v>
      </c>
      <c r="X54" s="98">
        <v>44950</v>
      </c>
      <c r="Y54" s="98">
        <v>795.22</v>
      </c>
      <c r="AA54" s="98">
        <v>422755</v>
      </c>
      <c r="AC54" s="126">
        <v>646235</v>
      </c>
      <c r="AF54" s="126">
        <v>323338.69</v>
      </c>
      <c r="AG54" s="126">
        <v>139738.72</v>
      </c>
      <c r="AK54" s="97">
        <f t="shared" si="1"/>
        <v>509404.88</v>
      </c>
      <c r="AL54" s="63">
        <f t="shared" si="2"/>
        <v>34427.83</v>
      </c>
      <c r="AM54" s="64">
        <f t="shared" si="3"/>
        <v>474977.05</v>
      </c>
      <c r="AN54" s="60">
        <f t="shared" si="4"/>
        <v>1455565.08</v>
      </c>
      <c r="AO54" s="59">
        <f t="shared" si="5"/>
        <v>1109312.4099999999</v>
      </c>
      <c r="AP54" s="69">
        <f t="shared" si="6"/>
        <v>346252.67000000016</v>
      </c>
    </row>
    <row r="55" spans="1:42" ht="15" thickBot="1" x14ac:dyDescent="0.25">
      <c r="A55" s="50" t="s">
        <v>370</v>
      </c>
      <c r="B55" s="50" t="s">
        <v>383</v>
      </c>
      <c r="C55" s="86">
        <v>3610</v>
      </c>
      <c r="D55" s="87" t="s">
        <v>740</v>
      </c>
      <c r="E55" s="56" t="s">
        <v>1853</v>
      </c>
      <c r="F55" s="124">
        <v>1029545.49</v>
      </c>
      <c r="G55" s="124">
        <v>189956.5</v>
      </c>
      <c r="H55" s="124">
        <v>71839.429999999993</v>
      </c>
      <c r="J55" s="56"/>
      <c r="K55" s="56">
        <v>928338.44</v>
      </c>
      <c r="L55" s="56">
        <v>490413.96</v>
      </c>
      <c r="M55" s="56"/>
      <c r="N55" s="56"/>
      <c r="O55" s="125">
        <v>336000</v>
      </c>
      <c r="P55" s="125">
        <v>34380.720000000001</v>
      </c>
      <c r="R55" s="125">
        <v>6096.81</v>
      </c>
      <c r="S55" s="56"/>
      <c r="T55" s="56"/>
      <c r="U55" s="56">
        <v>3000</v>
      </c>
      <c r="V55" s="56">
        <v>2217512.62</v>
      </c>
      <c r="W55" s="98">
        <v>1718388.37</v>
      </c>
      <c r="Y55" s="98">
        <v>1320.44</v>
      </c>
      <c r="AA55" s="98">
        <v>604655</v>
      </c>
      <c r="AC55" s="126">
        <v>880635</v>
      </c>
      <c r="AF55" s="126">
        <v>473728.8</v>
      </c>
      <c r="AG55" s="126">
        <v>136977.41</v>
      </c>
      <c r="AJ55" s="126">
        <v>22600</v>
      </c>
      <c r="AK55" s="97">
        <f t="shared" si="1"/>
        <v>1291341.42</v>
      </c>
      <c r="AL55" s="63">
        <f t="shared" si="2"/>
        <v>376477.52999999997</v>
      </c>
      <c r="AM55" s="64">
        <f t="shared" si="3"/>
        <v>914863.8899999999</v>
      </c>
      <c r="AN55" s="60">
        <f t="shared" si="4"/>
        <v>2324363.81</v>
      </c>
      <c r="AO55" s="59">
        <f t="shared" si="5"/>
        <v>1513941.21</v>
      </c>
      <c r="AP55" s="69">
        <f t="shared" si="6"/>
        <v>810422.60000000009</v>
      </c>
    </row>
    <row r="56" spans="1:42" ht="15" thickBot="1" x14ac:dyDescent="0.25">
      <c r="A56" s="50" t="s">
        <v>370</v>
      </c>
      <c r="B56" s="50" t="s">
        <v>383</v>
      </c>
      <c r="C56" s="86">
        <v>4226</v>
      </c>
      <c r="D56" s="87" t="s">
        <v>741</v>
      </c>
      <c r="E56" s="56" t="s">
        <v>1854</v>
      </c>
      <c r="F56" s="124">
        <v>578458.67000000004</v>
      </c>
      <c r="G56" s="124">
        <v>69112.5</v>
      </c>
      <c r="H56" s="124">
        <v>61721.32</v>
      </c>
      <c r="J56" s="56"/>
      <c r="K56" s="56">
        <v>905632.13</v>
      </c>
      <c r="L56" s="56">
        <v>189671.23</v>
      </c>
      <c r="M56" s="56"/>
      <c r="N56" s="56"/>
      <c r="O56" s="125">
        <v>11400</v>
      </c>
      <c r="P56" s="125">
        <v>29990.400000000001</v>
      </c>
      <c r="R56" s="125">
        <v>6511</v>
      </c>
      <c r="S56" s="56"/>
      <c r="T56" s="56"/>
      <c r="U56" s="56"/>
      <c r="V56" s="56">
        <v>1921030.3</v>
      </c>
      <c r="W56" s="98">
        <v>1259894</v>
      </c>
      <c r="Y56" s="98">
        <v>911</v>
      </c>
      <c r="AA56" s="98">
        <v>421582.5</v>
      </c>
      <c r="AC56" s="126">
        <v>672142.5</v>
      </c>
      <c r="AF56" s="126">
        <v>459273.32</v>
      </c>
      <c r="AG56" s="126">
        <v>159457.29</v>
      </c>
      <c r="AK56" s="97">
        <f t="shared" si="1"/>
        <v>709292.49</v>
      </c>
      <c r="AL56" s="63">
        <f t="shared" si="2"/>
        <v>47901.4</v>
      </c>
      <c r="AM56" s="64">
        <f t="shared" si="3"/>
        <v>661391.09</v>
      </c>
      <c r="AN56" s="60">
        <f t="shared" si="4"/>
        <v>1682387.5</v>
      </c>
      <c r="AO56" s="59">
        <f t="shared" si="5"/>
        <v>1290873.1100000001</v>
      </c>
      <c r="AP56" s="69">
        <f t="shared" si="6"/>
        <v>391514.3899999999</v>
      </c>
    </row>
    <row r="57" spans="1:42" ht="15" thickBot="1" x14ac:dyDescent="0.25">
      <c r="A57" s="50" t="s">
        <v>370</v>
      </c>
      <c r="B57" s="50" t="s">
        <v>383</v>
      </c>
      <c r="C57" s="86">
        <v>2265</v>
      </c>
      <c r="D57" s="87" t="s">
        <v>742</v>
      </c>
      <c r="E57" s="56" t="s">
        <v>1855</v>
      </c>
      <c r="F57" s="124">
        <v>598915</v>
      </c>
      <c r="G57" s="124">
        <v>28182</v>
      </c>
      <c r="H57" s="124">
        <v>24490</v>
      </c>
      <c r="J57" s="56"/>
      <c r="K57" s="56">
        <v>828546.39</v>
      </c>
      <c r="L57" s="56">
        <v>246686.7</v>
      </c>
      <c r="M57" s="56"/>
      <c r="N57" s="56"/>
      <c r="O57" s="125">
        <v>20000</v>
      </c>
      <c r="P57" s="125">
        <v>25130.13</v>
      </c>
      <c r="R57" s="125">
        <v>1218</v>
      </c>
      <c r="S57" s="56"/>
      <c r="T57" s="56"/>
      <c r="U57" s="56">
        <v>-16.75</v>
      </c>
      <c r="V57" s="56">
        <v>1915444.77</v>
      </c>
      <c r="W57" s="98">
        <v>1039771.92</v>
      </c>
      <c r="X57" s="98">
        <v>33092</v>
      </c>
      <c r="Y57" s="98">
        <v>1118.97</v>
      </c>
      <c r="AA57" s="98">
        <v>568415</v>
      </c>
      <c r="AC57" s="126">
        <v>696095</v>
      </c>
      <c r="AF57" s="126">
        <v>553193.94999999995</v>
      </c>
      <c r="AG57" s="126">
        <v>177243.24</v>
      </c>
      <c r="AK57" s="97">
        <f t="shared" si="1"/>
        <v>651587</v>
      </c>
      <c r="AL57" s="63">
        <f t="shared" si="2"/>
        <v>46348.130000000005</v>
      </c>
      <c r="AM57" s="64">
        <f t="shared" si="3"/>
        <v>605238.87</v>
      </c>
      <c r="AN57" s="60">
        <f t="shared" si="4"/>
        <v>1642397.89</v>
      </c>
      <c r="AO57" s="59">
        <f t="shared" si="5"/>
        <v>1426532.19</v>
      </c>
      <c r="AP57" s="69">
        <f t="shared" si="6"/>
        <v>215865.69999999995</v>
      </c>
    </row>
    <row r="58" spans="1:42" ht="15" thickBot="1" x14ac:dyDescent="0.25">
      <c r="A58" s="50" t="s">
        <v>370</v>
      </c>
      <c r="B58" s="50" t="s">
        <v>383</v>
      </c>
      <c r="C58" s="86">
        <v>1848</v>
      </c>
      <c r="D58" s="87" t="s">
        <v>743</v>
      </c>
      <c r="E58" s="56" t="s">
        <v>1856</v>
      </c>
      <c r="F58" s="124">
        <v>546629.44999999995</v>
      </c>
      <c r="G58" s="124">
        <v>43876.5</v>
      </c>
      <c r="H58" s="124">
        <v>15114.96</v>
      </c>
      <c r="J58" s="56"/>
      <c r="K58" s="56">
        <v>799872.89</v>
      </c>
      <c r="L58" s="56">
        <v>200778.2</v>
      </c>
      <c r="M58" s="56"/>
      <c r="N58" s="56"/>
      <c r="O58" s="125">
        <v>12850</v>
      </c>
      <c r="P58" s="125">
        <v>16968.939999999999</v>
      </c>
      <c r="R58" s="125">
        <v>1977</v>
      </c>
      <c r="S58" s="56"/>
      <c r="T58" s="56"/>
      <c r="U58" s="56">
        <v>-34.880000000000003</v>
      </c>
      <c r="V58" s="56">
        <v>1650781.62</v>
      </c>
      <c r="W58" s="98">
        <v>1012295.92</v>
      </c>
      <c r="X58" s="98">
        <v>20188</v>
      </c>
      <c r="Y58" s="98">
        <v>819.39</v>
      </c>
      <c r="AA58" s="98">
        <v>219540</v>
      </c>
      <c r="AC58" s="126">
        <v>417620</v>
      </c>
      <c r="AF58" s="126">
        <v>340748.98</v>
      </c>
      <c r="AG58" s="126">
        <v>143028.46</v>
      </c>
      <c r="AK58" s="97">
        <f t="shared" si="1"/>
        <v>605620.90999999992</v>
      </c>
      <c r="AL58" s="63">
        <f t="shared" si="2"/>
        <v>31795.94</v>
      </c>
      <c r="AM58" s="64">
        <f t="shared" si="3"/>
        <v>573824.97</v>
      </c>
      <c r="AN58" s="60">
        <f t="shared" si="4"/>
        <v>1252843.31</v>
      </c>
      <c r="AO58" s="59">
        <f t="shared" si="5"/>
        <v>901397.44</v>
      </c>
      <c r="AP58" s="69">
        <f t="shared" si="6"/>
        <v>351445.87000000011</v>
      </c>
    </row>
    <row r="59" spans="1:42" ht="15" thickBot="1" x14ac:dyDescent="0.25">
      <c r="A59" s="50" t="s">
        <v>370</v>
      </c>
      <c r="B59" s="50" t="s">
        <v>383</v>
      </c>
      <c r="C59" s="86">
        <v>1945</v>
      </c>
      <c r="D59" s="87" t="s">
        <v>744</v>
      </c>
      <c r="E59" s="56" t="s">
        <v>1857</v>
      </c>
      <c r="F59" s="124">
        <v>329143.36</v>
      </c>
      <c r="G59" s="124">
        <v>76385</v>
      </c>
      <c r="H59" s="124">
        <v>27677.45</v>
      </c>
      <c r="J59" s="56"/>
      <c r="K59" s="56">
        <v>1027489.23</v>
      </c>
      <c r="L59" s="56">
        <v>200305.77</v>
      </c>
      <c r="M59" s="56"/>
      <c r="N59" s="56"/>
      <c r="O59" s="125">
        <v>2448</v>
      </c>
      <c r="P59" s="125">
        <v>20763.71</v>
      </c>
      <c r="R59" s="125">
        <v>1522</v>
      </c>
      <c r="S59" s="56"/>
      <c r="T59" s="56"/>
      <c r="U59" s="56"/>
      <c r="V59" s="56">
        <v>2032099.69</v>
      </c>
      <c r="W59" s="98">
        <v>1049806.98</v>
      </c>
      <c r="Y59" s="98">
        <v>361.01</v>
      </c>
      <c r="AA59" s="98">
        <v>271057.5</v>
      </c>
      <c r="AC59" s="126">
        <v>593517.5</v>
      </c>
      <c r="AF59" s="126">
        <v>268534.95</v>
      </c>
      <c r="AG59" s="126">
        <v>154560.51</v>
      </c>
      <c r="AK59" s="97">
        <f t="shared" si="1"/>
        <v>433205.81</v>
      </c>
      <c r="AL59" s="63">
        <f t="shared" si="2"/>
        <v>24733.71</v>
      </c>
      <c r="AM59" s="64">
        <f t="shared" si="3"/>
        <v>408472.1</v>
      </c>
      <c r="AN59" s="60">
        <f t="shared" si="4"/>
        <v>1321225.49</v>
      </c>
      <c r="AO59" s="59">
        <f t="shared" si="5"/>
        <v>1016612.96</v>
      </c>
      <c r="AP59" s="69">
        <f t="shared" si="6"/>
        <v>304612.53000000003</v>
      </c>
    </row>
    <row r="60" spans="1:42" ht="15" thickBot="1" x14ac:dyDescent="0.25">
      <c r="A60" s="50" t="s">
        <v>370</v>
      </c>
      <c r="B60" s="50" t="s">
        <v>383</v>
      </c>
      <c r="C60" s="86">
        <v>4776</v>
      </c>
      <c r="D60" s="87" t="s">
        <v>745</v>
      </c>
      <c r="E60" s="56" t="s">
        <v>1858</v>
      </c>
      <c r="F60" s="124">
        <v>494236.71</v>
      </c>
      <c r="G60" s="124">
        <v>163239.5</v>
      </c>
      <c r="H60" s="124">
        <v>36849</v>
      </c>
      <c r="J60" s="56"/>
      <c r="K60" s="56">
        <v>1589391.11</v>
      </c>
      <c r="L60" s="56">
        <v>215346.35</v>
      </c>
      <c r="M60" s="56"/>
      <c r="N60" s="56"/>
      <c r="O60" s="125">
        <v>31865</v>
      </c>
      <c r="P60" s="125">
        <v>55762.63</v>
      </c>
      <c r="R60" s="125">
        <v>7076</v>
      </c>
      <c r="S60" s="56"/>
      <c r="T60" s="56"/>
      <c r="U60" s="56">
        <v>-5033.16</v>
      </c>
      <c r="V60" s="56">
        <v>1174038.5</v>
      </c>
      <c r="W60" s="98">
        <v>1719739.38</v>
      </c>
      <c r="Y60" s="98">
        <v>807.2</v>
      </c>
      <c r="AA60" s="98">
        <v>375007.5</v>
      </c>
      <c r="AC60" s="126">
        <v>759407.5</v>
      </c>
      <c r="AE60" s="126">
        <v>7844</v>
      </c>
      <c r="AF60" s="126">
        <v>627448.04</v>
      </c>
      <c r="AG60" s="126">
        <v>172344.23</v>
      </c>
      <c r="AK60" s="97">
        <f t="shared" si="1"/>
        <v>694325.21</v>
      </c>
      <c r="AL60" s="63">
        <f t="shared" si="2"/>
        <v>94703.63</v>
      </c>
      <c r="AM60" s="64">
        <f t="shared" si="3"/>
        <v>599621.57999999996</v>
      </c>
      <c r="AN60" s="60">
        <f t="shared" si="4"/>
        <v>2095554.0799999998</v>
      </c>
      <c r="AO60" s="59">
        <f t="shared" si="5"/>
        <v>1567043.77</v>
      </c>
      <c r="AP60" s="69">
        <f t="shared" si="6"/>
        <v>528510.30999999982</v>
      </c>
    </row>
    <row r="61" spans="1:42" ht="15" thickBot="1" x14ac:dyDescent="0.25">
      <c r="A61" s="50" t="s">
        <v>370</v>
      </c>
      <c r="B61" s="50" t="s">
        <v>383</v>
      </c>
      <c r="C61" s="86">
        <v>5154</v>
      </c>
      <c r="D61" s="87" t="s">
        <v>746</v>
      </c>
      <c r="E61" s="56" t="s">
        <v>1859</v>
      </c>
      <c r="F61" s="124">
        <v>1545515.53</v>
      </c>
      <c r="G61" s="124">
        <v>449237.5</v>
      </c>
      <c r="H61" s="124">
        <v>50092.800000000003</v>
      </c>
      <c r="J61" s="56"/>
      <c r="K61" s="56">
        <v>1173230.6000000001</v>
      </c>
      <c r="L61" s="56">
        <v>697114.55</v>
      </c>
      <c r="M61" s="56"/>
      <c r="N61" s="56"/>
      <c r="O61" s="125">
        <v>310100</v>
      </c>
      <c r="P61" s="125">
        <v>61672.86</v>
      </c>
      <c r="R61" s="125">
        <v>7867.18</v>
      </c>
      <c r="S61" s="56"/>
      <c r="T61" s="56"/>
      <c r="U61" s="56"/>
      <c r="V61" s="56">
        <v>3795531.45</v>
      </c>
      <c r="W61" s="98">
        <v>2298384.9300000002</v>
      </c>
      <c r="X61" s="98">
        <v>164120</v>
      </c>
      <c r="Y61" s="98">
        <v>1680.77</v>
      </c>
      <c r="AA61" s="98">
        <v>465297.5</v>
      </c>
      <c r="AC61" s="126">
        <v>961677.5</v>
      </c>
      <c r="AF61" s="126">
        <v>642907.71</v>
      </c>
      <c r="AG61" s="126">
        <v>256377.06</v>
      </c>
      <c r="AJ61" s="126">
        <v>20500</v>
      </c>
      <c r="AK61" s="97">
        <f t="shared" si="1"/>
        <v>2044845.83</v>
      </c>
      <c r="AL61" s="63">
        <f t="shared" si="2"/>
        <v>379640.04</v>
      </c>
      <c r="AM61" s="64">
        <f t="shared" si="3"/>
        <v>1665205.79</v>
      </c>
      <c r="AN61" s="60">
        <f t="shared" si="4"/>
        <v>2929483.2</v>
      </c>
      <c r="AO61" s="59">
        <f t="shared" si="5"/>
        <v>1881462.27</v>
      </c>
      <c r="AP61" s="69">
        <f t="shared" si="6"/>
        <v>1048020.9300000002</v>
      </c>
    </row>
    <row r="62" spans="1:42" ht="15" thickBot="1" x14ac:dyDescent="0.25">
      <c r="A62" s="50" t="s">
        <v>370</v>
      </c>
      <c r="B62" s="50" t="s">
        <v>383</v>
      </c>
      <c r="C62" s="86">
        <v>3300</v>
      </c>
      <c r="D62" s="87" t="s">
        <v>747</v>
      </c>
      <c r="E62" s="56" t="s">
        <v>1860</v>
      </c>
      <c r="F62" s="124">
        <v>345051</v>
      </c>
      <c r="G62" s="124">
        <v>124621</v>
      </c>
      <c r="H62" s="124">
        <v>23626.55</v>
      </c>
      <c r="J62" s="56"/>
      <c r="K62" s="56">
        <v>614217.99</v>
      </c>
      <c r="L62" s="56">
        <v>229713.38</v>
      </c>
      <c r="M62" s="56"/>
      <c r="N62" s="56"/>
      <c r="O62" s="125">
        <v>20352</v>
      </c>
      <c r="P62" s="125">
        <v>29449.08</v>
      </c>
      <c r="R62" s="125">
        <v>7268</v>
      </c>
      <c r="S62" s="56"/>
      <c r="T62" s="56"/>
      <c r="U62" s="56"/>
      <c r="V62" s="56">
        <v>1606269.64</v>
      </c>
      <c r="W62" s="98">
        <v>1168760.08</v>
      </c>
      <c r="Y62" s="98">
        <v>455.6</v>
      </c>
      <c r="AA62" s="98">
        <v>317327</v>
      </c>
      <c r="AB62" s="98">
        <v>20000</v>
      </c>
      <c r="AC62" s="126">
        <v>561027</v>
      </c>
      <c r="AF62" s="126">
        <v>550163.72</v>
      </c>
      <c r="AG62" s="126">
        <v>157868.67000000001</v>
      </c>
      <c r="AK62" s="97">
        <f t="shared" si="1"/>
        <v>493298.55</v>
      </c>
      <c r="AL62" s="63">
        <f t="shared" si="2"/>
        <v>57069.08</v>
      </c>
      <c r="AM62" s="64">
        <f t="shared" si="3"/>
        <v>436229.47</v>
      </c>
      <c r="AN62" s="60">
        <f t="shared" si="4"/>
        <v>1506542.6800000002</v>
      </c>
      <c r="AO62" s="59">
        <f t="shared" si="5"/>
        <v>1269059.3899999999</v>
      </c>
      <c r="AP62" s="69">
        <f t="shared" si="6"/>
        <v>237483.29000000027</v>
      </c>
    </row>
    <row r="63" spans="1:42" ht="15" thickBot="1" x14ac:dyDescent="0.25">
      <c r="A63" s="50" t="s">
        <v>370</v>
      </c>
      <c r="B63" s="50" t="s">
        <v>383</v>
      </c>
      <c r="C63" s="86">
        <v>2046</v>
      </c>
      <c r="D63" s="87" t="s">
        <v>748</v>
      </c>
      <c r="E63" s="56" t="s">
        <v>1861</v>
      </c>
      <c r="F63" s="124">
        <v>535972.55000000005</v>
      </c>
      <c r="G63" s="124">
        <v>139549</v>
      </c>
      <c r="H63" s="124">
        <v>24896.07</v>
      </c>
      <c r="J63" s="56"/>
      <c r="K63" s="56">
        <v>540596.67000000004</v>
      </c>
      <c r="L63" s="56">
        <v>158611.65</v>
      </c>
      <c r="M63" s="56"/>
      <c r="N63" s="56"/>
      <c r="O63" s="125">
        <v>53700</v>
      </c>
      <c r="P63" s="125">
        <v>26936.5</v>
      </c>
      <c r="R63" s="125">
        <v>11149.44</v>
      </c>
      <c r="S63" s="56"/>
      <c r="T63" s="56"/>
      <c r="U63" s="56"/>
      <c r="V63" s="56">
        <v>2640334.33</v>
      </c>
      <c r="W63" s="98">
        <v>1023797.83</v>
      </c>
      <c r="Y63" s="98">
        <v>628.01</v>
      </c>
      <c r="AA63" s="98">
        <v>410812.5</v>
      </c>
      <c r="AC63" s="126">
        <v>410812.5</v>
      </c>
      <c r="AE63" s="126">
        <v>800</v>
      </c>
      <c r="AF63" s="126">
        <v>474346.47</v>
      </c>
      <c r="AG63" s="126">
        <v>80214.03</v>
      </c>
      <c r="AK63" s="97">
        <f t="shared" si="1"/>
        <v>700417.62</v>
      </c>
      <c r="AL63" s="63">
        <f t="shared" si="2"/>
        <v>91785.94</v>
      </c>
      <c r="AM63" s="64">
        <f t="shared" si="3"/>
        <v>608631.67999999993</v>
      </c>
      <c r="AN63" s="60">
        <f t="shared" si="4"/>
        <v>1435238.3399999999</v>
      </c>
      <c r="AO63" s="59">
        <f t="shared" si="5"/>
        <v>966173</v>
      </c>
      <c r="AP63" s="69">
        <f t="shared" si="6"/>
        <v>469065.33999999985</v>
      </c>
    </row>
    <row r="64" spans="1:42" ht="15" thickBot="1" x14ac:dyDescent="0.25">
      <c r="A64" s="50" t="s">
        <v>370</v>
      </c>
      <c r="B64" s="50" t="s">
        <v>383</v>
      </c>
      <c r="C64" s="86">
        <v>1475</v>
      </c>
      <c r="D64" s="87" t="s">
        <v>749</v>
      </c>
      <c r="E64" s="56" t="s">
        <v>1923</v>
      </c>
      <c r="F64" s="124">
        <v>442123.33</v>
      </c>
      <c r="G64" s="124">
        <v>47720</v>
      </c>
      <c r="H64" s="124">
        <v>14140.75</v>
      </c>
      <c r="J64" s="56"/>
      <c r="K64" s="56">
        <v>1762283.46</v>
      </c>
      <c r="L64" s="56">
        <v>195845.15</v>
      </c>
      <c r="M64" s="56"/>
      <c r="N64" s="56"/>
      <c r="O64" s="125">
        <v>40930</v>
      </c>
      <c r="P64" s="125">
        <v>34981.160000000003</v>
      </c>
      <c r="R64" s="125">
        <v>2288</v>
      </c>
      <c r="S64" s="56"/>
      <c r="T64" s="56"/>
      <c r="U64" s="56"/>
      <c r="V64" s="56">
        <v>2029021.21</v>
      </c>
      <c r="W64" s="98">
        <v>662730.74</v>
      </c>
      <c r="Y64" s="98">
        <v>495.14</v>
      </c>
      <c r="AA64" s="98">
        <v>246067.5</v>
      </c>
      <c r="AC64" s="126">
        <v>246067.5</v>
      </c>
      <c r="AF64" s="126">
        <v>350837.64</v>
      </c>
      <c r="AG64" s="126">
        <v>174832.14</v>
      </c>
      <c r="AK64" s="97">
        <f t="shared" si="1"/>
        <v>503984.08</v>
      </c>
      <c r="AL64" s="63">
        <f t="shared" si="2"/>
        <v>78199.16</v>
      </c>
      <c r="AM64" s="64">
        <f t="shared" si="3"/>
        <v>425784.92000000004</v>
      </c>
      <c r="AN64" s="60">
        <f t="shared" si="4"/>
        <v>909293.38</v>
      </c>
      <c r="AO64" s="59">
        <f t="shared" si="5"/>
        <v>771737.28</v>
      </c>
      <c r="AP64" s="69">
        <f t="shared" si="6"/>
        <v>137556.09999999998</v>
      </c>
    </row>
    <row r="65" spans="1:42" ht="15" thickBot="1" x14ac:dyDescent="0.25">
      <c r="A65" s="50" t="s">
        <v>386</v>
      </c>
      <c r="B65" s="50" t="s">
        <v>387</v>
      </c>
      <c r="C65" s="86">
        <v>1295</v>
      </c>
      <c r="D65" s="87" t="s">
        <v>750</v>
      </c>
      <c r="E65" s="56" t="s">
        <v>1862</v>
      </c>
      <c r="F65" s="124">
        <v>522802.43</v>
      </c>
      <c r="G65" s="124">
        <v>0</v>
      </c>
      <c r="H65" s="124">
        <v>36441.29</v>
      </c>
      <c r="J65" s="56"/>
      <c r="K65" s="56">
        <v>2490462.2999999998</v>
      </c>
      <c r="L65" s="56">
        <v>2597.64</v>
      </c>
      <c r="M65" s="56"/>
      <c r="N65" s="56"/>
      <c r="O65" s="125">
        <v>14065</v>
      </c>
      <c r="P65" s="125">
        <v>28500</v>
      </c>
      <c r="R65" s="125">
        <v>0</v>
      </c>
      <c r="S65" s="56"/>
      <c r="T65" s="56"/>
      <c r="U65" s="56">
        <v>6224.94</v>
      </c>
      <c r="V65" s="56">
        <v>849648.43</v>
      </c>
      <c r="W65" s="98">
        <v>755364.4</v>
      </c>
      <c r="X65" s="98">
        <v>30100</v>
      </c>
      <c r="Y65" s="98">
        <v>847.23</v>
      </c>
      <c r="AA65" s="98">
        <v>889336</v>
      </c>
      <c r="AB65" s="98">
        <v>8040</v>
      </c>
      <c r="AC65" s="126">
        <v>1186936</v>
      </c>
      <c r="AF65" s="126">
        <v>323031.65000000002</v>
      </c>
      <c r="AG65" s="126">
        <v>101446.98</v>
      </c>
      <c r="AK65" s="97">
        <f t="shared" si="1"/>
        <v>559243.72</v>
      </c>
      <c r="AL65" s="63">
        <f t="shared" si="2"/>
        <v>42565</v>
      </c>
      <c r="AM65" s="64">
        <f t="shared" si="3"/>
        <v>516678.72</v>
      </c>
      <c r="AN65" s="60">
        <f t="shared" si="4"/>
        <v>1683687.63</v>
      </c>
      <c r="AO65" s="59">
        <f t="shared" si="5"/>
        <v>1611414.63</v>
      </c>
      <c r="AP65" s="69">
        <f t="shared" si="6"/>
        <v>72273</v>
      </c>
    </row>
    <row r="66" spans="1:42" ht="15" thickBot="1" x14ac:dyDescent="0.25">
      <c r="A66" s="50" t="s">
        <v>386</v>
      </c>
      <c r="B66" s="50" t="s">
        <v>387</v>
      </c>
      <c r="C66" s="86">
        <v>1368</v>
      </c>
      <c r="D66" s="87" t="s">
        <v>751</v>
      </c>
      <c r="E66" s="56" t="s">
        <v>1863</v>
      </c>
      <c r="F66" s="124">
        <v>691811.19</v>
      </c>
      <c r="G66" s="124">
        <v>0</v>
      </c>
      <c r="H66" s="124">
        <v>18130.71</v>
      </c>
      <c r="J66" s="56"/>
      <c r="K66" s="56">
        <v>756669.72</v>
      </c>
      <c r="L66" s="56">
        <v>51621.74</v>
      </c>
      <c r="M66" s="56"/>
      <c r="N66" s="56"/>
      <c r="R66" s="125">
        <v>0</v>
      </c>
      <c r="S66" s="56"/>
      <c r="T66" s="56"/>
      <c r="U66" s="56">
        <v>-32976.04</v>
      </c>
      <c r="V66" s="56">
        <v>2366925.61</v>
      </c>
      <c r="W66" s="98">
        <v>619887.68000000005</v>
      </c>
      <c r="X66" s="98">
        <v>107260</v>
      </c>
      <c r="Y66" s="98">
        <v>2104.4899999999998</v>
      </c>
      <c r="AA66" s="98">
        <v>787724</v>
      </c>
      <c r="AB66" s="98">
        <v>12040</v>
      </c>
      <c r="AC66" s="126">
        <v>799724</v>
      </c>
      <c r="AF66" s="126">
        <v>299387.93</v>
      </c>
      <c r="AG66" s="126">
        <v>135369.94</v>
      </c>
      <c r="AK66" s="97">
        <f t="shared" si="1"/>
        <v>709941.89999999991</v>
      </c>
      <c r="AL66" s="63">
        <f t="shared" si="2"/>
        <v>0</v>
      </c>
      <c r="AM66" s="64">
        <f t="shared" si="3"/>
        <v>709941.89999999991</v>
      </c>
      <c r="AN66" s="60">
        <f t="shared" si="4"/>
        <v>1529016.17</v>
      </c>
      <c r="AO66" s="59">
        <f t="shared" si="5"/>
        <v>1234481.8699999999</v>
      </c>
      <c r="AP66" s="69">
        <f t="shared" si="6"/>
        <v>294534.30000000005</v>
      </c>
    </row>
    <row r="67" spans="1:42" ht="15" thickBot="1" x14ac:dyDescent="0.25">
      <c r="A67" s="50" t="s">
        <v>386</v>
      </c>
      <c r="B67" s="50" t="s">
        <v>387</v>
      </c>
      <c r="C67" s="86">
        <v>2588</v>
      </c>
      <c r="D67" s="87" t="s">
        <v>752</v>
      </c>
      <c r="E67" s="56" t="s">
        <v>1864</v>
      </c>
      <c r="F67" s="124">
        <v>546867.71</v>
      </c>
      <c r="G67" s="124">
        <v>0</v>
      </c>
      <c r="H67" s="124">
        <v>63804.33</v>
      </c>
      <c r="J67" s="56"/>
      <c r="K67" s="56">
        <v>729084.93</v>
      </c>
      <c r="L67" s="56">
        <v>72604.639999999999</v>
      </c>
      <c r="M67" s="56"/>
      <c r="N67" s="56"/>
      <c r="O67" s="125">
        <v>0</v>
      </c>
      <c r="P67" s="125">
        <v>0</v>
      </c>
      <c r="R67" s="125">
        <v>0</v>
      </c>
      <c r="S67" s="56"/>
      <c r="T67" s="56"/>
      <c r="U67" s="56">
        <v>-16759.05</v>
      </c>
      <c r="V67" s="56">
        <v>1982889.72</v>
      </c>
      <c r="W67" s="98">
        <v>735280.4</v>
      </c>
      <c r="Y67" s="98">
        <v>1004.4</v>
      </c>
      <c r="AA67" s="98">
        <v>761772</v>
      </c>
      <c r="AB67" s="98">
        <v>12000</v>
      </c>
      <c r="AC67" s="126">
        <v>970079</v>
      </c>
      <c r="AF67" s="126">
        <v>405913.71</v>
      </c>
      <c r="AG67" s="126">
        <v>108308.01</v>
      </c>
      <c r="AK67" s="97">
        <f t="shared" si="1"/>
        <v>610672.03999999992</v>
      </c>
      <c r="AL67" s="63">
        <f t="shared" si="2"/>
        <v>0</v>
      </c>
      <c r="AM67" s="64">
        <f t="shared" si="3"/>
        <v>610672.03999999992</v>
      </c>
      <c r="AN67" s="60">
        <f t="shared" si="4"/>
        <v>1510056.8</v>
      </c>
      <c r="AO67" s="59">
        <f t="shared" si="5"/>
        <v>1484300.72</v>
      </c>
      <c r="AP67" s="69">
        <f t="shared" si="6"/>
        <v>25756.080000000075</v>
      </c>
    </row>
    <row r="68" spans="1:42" ht="15" thickBot="1" x14ac:dyDescent="0.25">
      <c r="A68" s="50" t="s">
        <v>386</v>
      </c>
      <c r="B68" s="50" t="s">
        <v>387</v>
      </c>
      <c r="C68" s="86">
        <v>1190</v>
      </c>
      <c r="D68" s="87" t="s">
        <v>753</v>
      </c>
      <c r="E68" s="56" t="s">
        <v>1865</v>
      </c>
      <c r="F68" s="124">
        <v>490572.34</v>
      </c>
      <c r="G68" s="124">
        <v>0</v>
      </c>
      <c r="H68" s="124">
        <v>62743.35</v>
      </c>
      <c r="J68" s="56"/>
      <c r="K68" s="56">
        <v>905290.65</v>
      </c>
      <c r="L68" s="56">
        <v>63372.44</v>
      </c>
      <c r="M68" s="56"/>
      <c r="N68" s="56"/>
      <c r="O68" s="125">
        <v>12960</v>
      </c>
      <c r="P68" s="125">
        <v>16380.04</v>
      </c>
      <c r="R68" s="125">
        <v>324</v>
      </c>
      <c r="S68" s="56"/>
      <c r="T68" s="56"/>
      <c r="U68" s="56">
        <v>6742.26</v>
      </c>
      <c r="V68" s="56">
        <v>2283492.7400000002</v>
      </c>
      <c r="W68" s="98">
        <v>624232.13</v>
      </c>
      <c r="Y68" s="98">
        <v>1084.47</v>
      </c>
      <c r="AA68" s="98">
        <v>941248</v>
      </c>
      <c r="AB68" s="98">
        <v>12020</v>
      </c>
      <c r="AC68" s="126">
        <v>1083900</v>
      </c>
      <c r="AF68" s="126">
        <v>355279.97</v>
      </c>
      <c r="AG68" s="126">
        <v>160498.18</v>
      </c>
      <c r="AK68" s="97">
        <f t="shared" si="1"/>
        <v>553315.69000000006</v>
      </c>
      <c r="AL68" s="63">
        <f t="shared" si="2"/>
        <v>29664.04</v>
      </c>
      <c r="AM68" s="64">
        <f t="shared" si="3"/>
        <v>523651.65000000008</v>
      </c>
      <c r="AN68" s="60">
        <f t="shared" si="4"/>
        <v>1578584.6</v>
      </c>
      <c r="AO68" s="59">
        <f t="shared" si="5"/>
        <v>1599678.15</v>
      </c>
      <c r="AP68" s="69">
        <f t="shared" si="6"/>
        <v>-21093.549999999814</v>
      </c>
    </row>
    <row r="69" spans="1:42" ht="15" thickBot="1" x14ac:dyDescent="0.25">
      <c r="A69" s="50" t="s">
        <v>386</v>
      </c>
      <c r="B69" s="50" t="s">
        <v>387</v>
      </c>
      <c r="C69" s="86">
        <v>897</v>
      </c>
      <c r="D69" s="87" t="s">
        <v>754</v>
      </c>
      <c r="E69" s="56" t="s">
        <v>1920</v>
      </c>
      <c r="F69" s="124">
        <v>385104.93</v>
      </c>
      <c r="G69" s="124">
        <v>0</v>
      </c>
      <c r="H69" s="124">
        <v>17287.400000000001</v>
      </c>
      <c r="J69" s="56"/>
      <c r="K69" s="56">
        <v>714940.41</v>
      </c>
      <c r="L69" s="56">
        <v>82780.639999999999</v>
      </c>
      <c r="M69" s="56"/>
      <c r="N69" s="56"/>
      <c r="O69" s="125">
        <v>10078</v>
      </c>
      <c r="P69" s="125">
        <v>12320.1</v>
      </c>
      <c r="R69" s="125">
        <v>0</v>
      </c>
      <c r="S69" s="56"/>
      <c r="T69" s="56"/>
      <c r="U69" s="56">
        <v>-27179.32</v>
      </c>
      <c r="V69" s="56">
        <v>355552.49</v>
      </c>
      <c r="W69" s="98">
        <v>460935.08</v>
      </c>
      <c r="Y69" s="98">
        <v>713.05</v>
      </c>
      <c r="AA69" s="98">
        <v>348136</v>
      </c>
      <c r="AC69" s="126">
        <v>380136</v>
      </c>
      <c r="AF69" s="126">
        <v>292205.34999999998</v>
      </c>
      <c r="AG69" s="126">
        <v>102074.51</v>
      </c>
      <c r="AK69" s="97">
        <f t="shared" ref="AK69:AK130" si="7">SUM(F69:I69)</f>
        <v>402392.33</v>
      </c>
      <c r="AL69" s="63">
        <f t="shared" ref="AL69:AL130" si="8">SUM(O69:R69)</f>
        <v>22398.1</v>
      </c>
      <c r="AM69" s="64">
        <f t="shared" ref="AM69:AM130" si="9">AK69-AL69</f>
        <v>379994.23000000004</v>
      </c>
      <c r="AN69" s="60">
        <f t="shared" ref="AN69:AN130" si="10">SUM(W69:AB69)</f>
        <v>809784.13</v>
      </c>
      <c r="AO69" s="59">
        <f t="shared" ref="AO69:AO130" si="11">SUM(AC69:AJ69)</f>
        <v>774415.86</v>
      </c>
      <c r="AP69" s="69">
        <f t="shared" ref="AP69:AP130" si="12">AN69-AO69</f>
        <v>35368.270000000019</v>
      </c>
    </row>
    <row r="70" spans="1:42" ht="15" thickBot="1" x14ac:dyDescent="0.25">
      <c r="A70" s="50" t="s">
        <v>390</v>
      </c>
      <c r="B70" s="50" t="s">
        <v>391</v>
      </c>
      <c r="C70" s="86">
        <v>2172</v>
      </c>
      <c r="D70" s="87" t="s">
        <v>755</v>
      </c>
      <c r="E70" s="56" t="s">
        <v>1866</v>
      </c>
      <c r="F70" s="124">
        <v>299265.53999999998</v>
      </c>
      <c r="G70" s="124">
        <v>0</v>
      </c>
      <c r="H70" s="124">
        <v>37034.49</v>
      </c>
      <c r="J70" s="56"/>
      <c r="K70" s="56">
        <v>164839.64000000001</v>
      </c>
      <c r="L70" s="56">
        <v>254168.3</v>
      </c>
      <c r="M70" s="56"/>
      <c r="N70" s="56"/>
      <c r="O70" s="125">
        <v>50000</v>
      </c>
      <c r="P70" s="125">
        <v>7270</v>
      </c>
      <c r="Q70" s="125">
        <v>53760</v>
      </c>
      <c r="R70" s="125">
        <v>656.42</v>
      </c>
      <c r="S70" s="56"/>
      <c r="T70" s="56"/>
      <c r="U70" s="56">
        <v>203893.49</v>
      </c>
      <c r="V70" s="56">
        <v>547255.34</v>
      </c>
      <c r="W70" s="98">
        <v>872710.64</v>
      </c>
      <c r="Y70" s="98">
        <v>198.18</v>
      </c>
      <c r="AA70" s="98">
        <v>612643</v>
      </c>
      <c r="AB70" s="98">
        <v>91815</v>
      </c>
      <c r="AC70" s="126">
        <v>791573</v>
      </c>
      <c r="AF70" s="126">
        <v>624598.54</v>
      </c>
      <c r="AG70" s="126">
        <v>72791.77</v>
      </c>
      <c r="AK70" s="97">
        <f t="shared" si="7"/>
        <v>336300.02999999997</v>
      </c>
      <c r="AL70" s="63">
        <f t="shared" si="8"/>
        <v>111686.42</v>
      </c>
      <c r="AM70" s="64">
        <f t="shared" si="9"/>
        <v>224613.61</v>
      </c>
      <c r="AN70" s="60">
        <f t="shared" si="10"/>
        <v>1577366.82</v>
      </c>
      <c r="AO70" s="59">
        <f t="shared" si="11"/>
        <v>1488963.31</v>
      </c>
      <c r="AP70" s="69">
        <f t="shared" si="12"/>
        <v>88403.510000000009</v>
      </c>
    </row>
    <row r="71" spans="1:42" ht="15" thickBot="1" x14ac:dyDescent="0.25">
      <c r="A71" s="50" t="s">
        <v>390</v>
      </c>
      <c r="B71" s="50" t="s">
        <v>391</v>
      </c>
      <c r="C71" s="86">
        <v>3964</v>
      </c>
      <c r="D71" s="87" t="s">
        <v>756</v>
      </c>
      <c r="E71" s="56" t="s">
        <v>1867</v>
      </c>
      <c r="F71" s="124">
        <v>1038421.26</v>
      </c>
      <c r="G71" s="124">
        <v>0</v>
      </c>
      <c r="H71" s="124">
        <v>47214.26</v>
      </c>
      <c r="J71" s="56"/>
      <c r="K71" s="56">
        <v>448182.66</v>
      </c>
      <c r="L71" s="56">
        <v>187105.28</v>
      </c>
      <c r="M71" s="56"/>
      <c r="N71" s="56"/>
      <c r="O71" s="125">
        <v>0</v>
      </c>
      <c r="P71" s="125">
        <v>35322.31</v>
      </c>
      <c r="R71" s="125">
        <v>1245.94</v>
      </c>
      <c r="S71" s="56"/>
      <c r="T71" s="56"/>
      <c r="U71" s="56">
        <v>312255</v>
      </c>
      <c r="V71" s="56">
        <v>2767861</v>
      </c>
      <c r="W71" s="98">
        <v>1694860.44</v>
      </c>
      <c r="Y71" s="98">
        <v>880.58</v>
      </c>
      <c r="AA71" s="98">
        <v>896481.29</v>
      </c>
      <c r="AB71" s="98">
        <v>26615</v>
      </c>
      <c r="AC71" s="126">
        <v>1402681.29</v>
      </c>
      <c r="AF71" s="126">
        <v>530089.06999999995</v>
      </c>
      <c r="AG71" s="126">
        <v>170092.95</v>
      </c>
      <c r="AJ71" s="126">
        <v>20930</v>
      </c>
      <c r="AK71" s="97">
        <f t="shared" si="7"/>
        <v>1085635.52</v>
      </c>
      <c r="AL71" s="63">
        <f t="shared" si="8"/>
        <v>36568.25</v>
      </c>
      <c r="AM71" s="64">
        <f t="shared" si="9"/>
        <v>1049067.27</v>
      </c>
      <c r="AN71" s="60">
        <f t="shared" si="10"/>
        <v>2618837.31</v>
      </c>
      <c r="AO71" s="59">
        <f t="shared" si="11"/>
        <v>2123793.31</v>
      </c>
      <c r="AP71" s="69">
        <f t="shared" si="12"/>
        <v>495044</v>
      </c>
    </row>
    <row r="72" spans="1:42" ht="15" thickBot="1" x14ac:dyDescent="0.25">
      <c r="A72" s="50" t="s">
        <v>390</v>
      </c>
      <c r="B72" s="50" t="s">
        <v>391</v>
      </c>
      <c r="C72" s="86">
        <v>1537</v>
      </c>
      <c r="D72" s="87" t="s">
        <v>757</v>
      </c>
      <c r="E72" s="56" t="s">
        <v>1868</v>
      </c>
      <c r="F72" s="124">
        <v>178743.65</v>
      </c>
      <c r="G72" s="124">
        <v>0</v>
      </c>
      <c r="H72" s="124">
        <v>28945</v>
      </c>
      <c r="J72" s="56"/>
      <c r="K72" s="56">
        <v>71782.17</v>
      </c>
      <c r="L72" s="56">
        <v>203718.58</v>
      </c>
      <c r="M72" s="56"/>
      <c r="N72" s="56"/>
      <c r="O72" s="125">
        <v>0</v>
      </c>
      <c r="P72" s="125">
        <v>18400.21</v>
      </c>
      <c r="R72" s="125">
        <v>223.76</v>
      </c>
      <c r="S72" s="56"/>
      <c r="T72" s="56"/>
      <c r="U72" s="56">
        <v>93755.12</v>
      </c>
      <c r="V72" s="56">
        <v>432862.99</v>
      </c>
      <c r="W72" s="98">
        <v>548377.1</v>
      </c>
      <c r="Y72" s="98">
        <v>241.32</v>
      </c>
      <c r="AA72" s="98">
        <v>696808</v>
      </c>
      <c r="AB72" s="98">
        <v>39115</v>
      </c>
      <c r="AC72" s="126">
        <v>704808</v>
      </c>
      <c r="AF72" s="126">
        <v>392729.41</v>
      </c>
      <c r="AG72" s="126">
        <v>66242.880000000005</v>
      </c>
      <c r="AK72" s="97">
        <f t="shared" si="7"/>
        <v>207688.65</v>
      </c>
      <c r="AL72" s="63">
        <f t="shared" si="8"/>
        <v>18623.969999999998</v>
      </c>
      <c r="AM72" s="64">
        <f t="shared" si="9"/>
        <v>189064.68</v>
      </c>
      <c r="AN72" s="60">
        <f t="shared" si="10"/>
        <v>1284541.42</v>
      </c>
      <c r="AO72" s="59">
        <f t="shared" si="11"/>
        <v>1163780.29</v>
      </c>
      <c r="AP72" s="69">
        <f t="shared" si="12"/>
        <v>120761.12999999989</v>
      </c>
    </row>
    <row r="73" spans="1:42" ht="15" thickBot="1" x14ac:dyDescent="0.25">
      <c r="A73" s="50" t="s">
        <v>390</v>
      </c>
      <c r="B73" s="50" t="s">
        <v>391</v>
      </c>
      <c r="C73" s="86">
        <v>1440</v>
      </c>
      <c r="D73" s="87" t="s">
        <v>758</v>
      </c>
      <c r="E73" s="56" t="s">
        <v>1869</v>
      </c>
      <c r="F73" s="124">
        <v>268615.46999999997</v>
      </c>
      <c r="G73" s="124">
        <v>0</v>
      </c>
      <c r="H73" s="124">
        <v>27965.119999999999</v>
      </c>
      <c r="J73" s="56"/>
      <c r="K73" s="56">
        <v>423814.33</v>
      </c>
      <c r="L73" s="56">
        <v>126692.53</v>
      </c>
      <c r="M73" s="56"/>
      <c r="N73" s="56"/>
      <c r="O73" s="125">
        <v>0</v>
      </c>
      <c r="R73" s="125">
        <v>29.91</v>
      </c>
      <c r="S73" s="56"/>
      <c r="T73" s="56"/>
      <c r="U73" s="56">
        <v>45320</v>
      </c>
      <c r="V73" s="56">
        <v>923490.75</v>
      </c>
      <c r="W73" s="98">
        <v>659854.19999999995</v>
      </c>
      <c r="Y73" s="98">
        <v>325.88</v>
      </c>
      <c r="AA73" s="98">
        <v>789340</v>
      </c>
      <c r="AB73" s="98">
        <v>195255</v>
      </c>
      <c r="AC73" s="126">
        <v>1014880</v>
      </c>
      <c r="AF73" s="126">
        <v>378496.38</v>
      </c>
      <c r="AG73" s="126">
        <v>82790.789999999994</v>
      </c>
      <c r="AK73" s="97">
        <f t="shared" si="7"/>
        <v>296580.58999999997</v>
      </c>
      <c r="AL73" s="63">
        <f t="shared" si="8"/>
        <v>29.91</v>
      </c>
      <c r="AM73" s="64">
        <f t="shared" si="9"/>
        <v>296550.68</v>
      </c>
      <c r="AN73" s="60">
        <f t="shared" si="10"/>
        <v>1644775.08</v>
      </c>
      <c r="AO73" s="59">
        <f t="shared" si="11"/>
        <v>1476167.17</v>
      </c>
      <c r="AP73" s="69">
        <f t="shared" si="12"/>
        <v>168607.91000000015</v>
      </c>
    </row>
    <row r="74" spans="1:42" ht="15" thickBot="1" x14ac:dyDescent="0.25">
      <c r="A74" s="50" t="s">
        <v>390</v>
      </c>
      <c r="B74" s="50" t="s">
        <v>391</v>
      </c>
      <c r="C74" s="86">
        <v>1880</v>
      </c>
      <c r="D74" s="87" t="s">
        <v>759</v>
      </c>
      <c r="E74" s="56" t="s">
        <v>1870</v>
      </c>
      <c r="F74" s="124">
        <v>265308.59000000003</v>
      </c>
      <c r="G74" s="124">
        <v>647.5</v>
      </c>
      <c r="H74" s="124">
        <v>17472.91</v>
      </c>
      <c r="J74" s="56"/>
      <c r="K74" s="56">
        <v>114334.37</v>
      </c>
      <c r="L74" s="56">
        <v>137157.04</v>
      </c>
      <c r="M74" s="56"/>
      <c r="N74" s="56"/>
      <c r="O74" s="125">
        <v>0</v>
      </c>
      <c r="P74" s="125">
        <v>0</v>
      </c>
      <c r="R74" s="125">
        <v>266.82</v>
      </c>
      <c r="S74" s="56"/>
      <c r="T74" s="56"/>
      <c r="U74" s="56">
        <v>70640.83</v>
      </c>
      <c r="V74" s="56">
        <v>599181.84</v>
      </c>
      <c r="W74" s="98">
        <v>826593.78</v>
      </c>
      <c r="Y74" s="98">
        <v>342.26</v>
      </c>
      <c r="AA74" s="98">
        <v>634451.19999999995</v>
      </c>
      <c r="AB74" s="98">
        <v>27720</v>
      </c>
      <c r="AC74" s="126">
        <v>809401.2</v>
      </c>
      <c r="AD74" s="126">
        <v>1504</v>
      </c>
      <c r="AE74" s="126">
        <v>3248</v>
      </c>
      <c r="AF74" s="126">
        <v>384390.9</v>
      </c>
      <c r="AG74" s="126">
        <v>55399.040000000001</v>
      </c>
      <c r="AH74" s="126">
        <v>30116</v>
      </c>
      <c r="AK74" s="97">
        <f t="shared" si="7"/>
        <v>283429</v>
      </c>
      <c r="AL74" s="63">
        <f t="shared" si="8"/>
        <v>266.82</v>
      </c>
      <c r="AM74" s="64">
        <f t="shared" si="9"/>
        <v>283162.18</v>
      </c>
      <c r="AN74" s="60">
        <f t="shared" si="10"/>
        <v>1489107.24</v>
      </c>
      <c r="AO74" s="59">
        <f t="shared" si="11"/>
        <v>1284059.1400000001</v>
      </c>
      <c r="AP74" s="69">
        <f t="shared" si="12"/>
        <v>205048.09999999986</v>
      </c>
    </row>
    <row r="75" spans="1:42" ht="15" thickBot="1" x14ac:dyDescent="0.25">
      <c r="A75" s="50" t="s">
        <v>390</v>
      </c>
      <c r="B75" s="50" t="s">
        <v>391</v>
      </c>
      <c r="C75" s="86">
        <v>2455</v>
      </c>
      <c r="D75" s="87" t="s">
        <v>760</v>
      </c>
      <c r="E75" s="56" t="s">
        <v>1871</v>
      </c>
      <c r="F75" s="124">
        <v>579231.91</v>
      </c>
      <c r="G75" s="124">
        <v>0</v>
      </c>
      <c r="H75" s="124">
        <v>49893.73</v>
      </c>
      <c r="J75" s="56"/>
      <c r="K75" s="56">
        <v>137282.54999999999</v>
      </c>
      <c r="L75" s="56">
        <v>191098.37</v>
      </c>
      <c r="M75" s="56"/>
      <c r="N75" s="56"/>
      <c r="O75" s="125">
        <v>0</v>
      </c>
      <c r="P75" s="125">
        <v>20400</v>
      </c>
      <c r="R75" s="125">
        <v>0</v>
      </c>
      <c r="S75" s="56"/>
      <c r="T75" s="56"/>
      <c r="U75" s="56">
        <v>139101.1</v>
      </c>
      <c r="V75" s="56">
        <v>1832865.74</v>
      </c>
      <c r="W75" s="98">
        <v>980323.91</v>
      </c>
      <c r="X75" s="98">
        <v>22530</v>
      </c>
      <c r="Y75" s="98">
        <v>637.24</v>
      </c>
      <c r="AA75" s="98">
        <v>846552</v>
      </c>
      <c r="AB75" s="98">
        <v>240166</v>
      </c>
      <c r="AC75" s="126">
        <v>1131412</v>
      </c>
      <c r="AF75" s="126">
        <v>426126.36</v>
      </c>
      <c r="AG75" s="126">
        <v>107660.02</v>
      </c>
      <c r="AJ75" s="126">
        <v>500</v>
      </c>
      <c r="AK75" s="97">
        <f t="shared" si="7"/>
        <v>629125.64</v>
      </c>
      <c r="AL75" s="63">
        <f t="shared" si="8"/>
        <v>20400</v>
      </c>
      <c r="AM75" s="64">
        <f t="shared" si="9"/>
        <v>608725.64</v>
      </c>
      <c r="AN75" s="60">
        <f t="shared" si="10"/>
        <v>2090209.15</v>
      </c>
      <c r="AO75" s="59">
        <f t="shared" si="11"/>
        <v>1665698.38</v>
      </c>
      <c r="AP75" s="69">
        <f t="shared" si="12"/>
        <v>424510.77</v>
      </c>
    </row>
    <row r="76" spans="1:42" ht="15" thickBot="1" x14ac:dyDescent="0.25">
      <c r="A76" s="50" t="s">
        <v>394</v>
      </c>
      <c r="B76" s="50" t="s">
        <v>395</v>
      </c>
      <c r="C76" s="86">
        <v>1765</v>
      </c>
      <c r="D76" s="87" t="s">
        <v>761</v>
      </c>
      <c r="E76" s="56" t="s">
        <v>1872</v>
      </c>
      <c r="F76" s="124">
        <v>281336.03999999998</v>
      </c>
      <c r="G76" s="124">
        <v>0</v>
      </c>
      <c r="H76" s="124">
        <v>37407.980000000003</v>
      </c>
      <c r="J76" s="56"/>
      <c r="K76" s="56">
        <v>786287.46</v>
      </c>
      <c r="L76" s="56">
        <v>117097.7</v>
      </c>
      <c r="M76" s="56"/>
      <c r="N76" s="56"/>
      <c r="P76" s="125">
        <v>26402.76</v>
      </c>
      <c r="R76" s="125">
        <v>5.9</v>
      </c>
      <c r="S76" s="56"/>
      <c r="T76" s="56"/>
      <c r="U76" s="56"/>
      <c r="V76" s="56">
        <v>1701541.88</v>
      </c>
      <c r="W76" s="98">
        <v>732231.81</v>
      </c>
      <c r="Y76" s="98">
        <v>184.86</v>
      </c>
      <c r="AA76" s="98">
        <v>582103</v>
      </c>
      <c r="AB76" s="98">
        <v>1500</v>
      </c>
      <c r="AC76" s="126">
        <v>791173</v>
      </c>
      <c r="AF76" s="126">
        <v>251588.43</v>
      </c>
      <c r="AG76" s="126">
        <v>79691.47</v>
      </c>
      <c r="AJ76" s="126">
        <v>500</v>
      </c>
      <c r="AK76" s="97">
        <f t="shared" si="7"/>
        <v>318744.01999999996</v>
      </c>
      <c r="AL76" s="63">
        <f t="shared" si="8"/>
        <v>26408.66</v>
      </c>
      <c r="AM76" s="64">
        <f t="shared" si="9"/>
        <v>292335.35999999999</v>
      </c>
      <c r="AN76" s="60">
        <f t="shared" si="10"/>
        <v>1316019.67</v>
      </c>
      <c r="AO76" s="59">
        <f t="shared" si="11"/>
        <v>1122952.8999999999</v>
      </c>
      <c r="AP76" s="69">
        <f t="shared" si="12"/>
        <v>193066.77000000002</v>
      </c>
    </row>
    <row r="77" spans="1:42" ht="15" thickBot="1" x14ac:dyDescent="0.25">
      <c r="A77" s="50" t="s">
        <v>394</v>
      </c>
      <c r="B77" s="50" t="s">
        <v>395</v>
      </c>
      <c r="C77" s="86">
        <v>2349</v>
      </c>
      <c r="D77" s="87" t="s">
        <v>762</v>
      </c>
      <c r="E77" s="56" t="s">
        <v>1873</v>
      </c>
      <c r="F77" s="124">
        <v>705568.96</v>
      </c>
      <c r="G77" s="124">
        <v>103717.25</v>
      </c>
      <c r="H77" s="124">
        <v>-13959.93</v>
      </c>
      <c r="J77" s="56"/>
      <c r="K77" s="56">
        <v>1112849.28</v>
      </c>
      <c r="L77" s="56">
        <v>43520.23</v>
      </c>
      <c r="M77" s="56"/>
      <c r="N77" s="56"/>
      <c r="O77" s="125">
        <v>-89347</v>
      </c>
      <c r="P77" s="125">
        <v>8259.59</v>
      </c>
      <c r="R77" s="125">
        <v>285.2</v>
      </c>
      <c r="S77" s="56"/>
      <c r="T77" s="56"/>
      <c r="U77" s="56">
        <v>-9</v>
      </c>
      <c r="V77" s="56">
        <v>2052419.41</v>
      </c>
      <c r="W77" s="98">
        <v>1396635.69</v>
      </c>
      <c r="X77" s="98">
        <v>104010</v>
      </c>
      <c r="Y77" s="98">
        <v>832.21</v>
      </c>
      <c r="AA77" s="98">
        <v>1066844</v>
      </c>
      <c r="AB77" s="98">
        <v>1500</v>
      </c>
      <c r="AC77" s="126">
        <v>1522140</v>
      </c>
      <c r="AF77" s="126">
        <v>366464.86</v>
      </c>
      <c r="AG77" s="126">
        <v>43616.39</v>
      </c>
      <c r="AJ77" s="126">
        <v>500</v>
      </c>
      <c r="AK77" s="97">
        <f t="shared" si="7"/>
        <v>795326.27999999991</v>
      </c>
      <c r="AL77" s="63">
        <f t="shared" si="8"/>
        <v>-80802.210000000006</v>
      </c>
      <c r="AM77" s="64">
        <f t="shared" si="9"/>
        <v>876128.48999999987</v>
      </c>
      <c r="AN77" s="60">
        <f t="shared" si="10"/>
        <v>2569821.9</v>
      </c>
      <c r="AO77" s="59">
        <f t="shared" si="11"/>
        <v>1932721.2499999998</v>
      </c>
      <c r="AP77" s="69">
        <f t="shared" si="12"/>
        <v>637100.65000000014</v>
      </c>
    </row>
    <row r="78" spans="1:42" ht="15" thickBot="1" x14ac:dyDescent="0.25">
      <c r="A78" s="50" t="s">
        <v>394</v>
      </c>
      <c r="B78" s="50" t="s">
        <v>395</v>
      </c>
      <c r="C78" s="86">
        <v>2942</v>
      </c>
      <c r="D78" s="87" t="s">
        <v>763</v>
      </c>
      <c r="E78" s="56" t="s">
        <v>1874</v>
      </c>
      <c r="F78" s="124">
        <v>539543.80000000005</v>
      </c>
      <c r="G78" s="124">
        <v>0</v>
      </c>
      <c r="H78" s="124">
        <v>83137.41</v>
      </c>
      <c r="J78" s="56"/>
      <c r="K78" s="56">
        <v>320460.15999999997</v>
      </c>
      <c r="L78" s="56">
        <v>83083.070000000007</v>
      </c>
      <c r="M78" s="56"/>
      <c r="N78" s="56"/>
      <c r="O78" s="125">
        <v>500</v>
      </c>
      <c r="P78" s="125">
        <v>43746.33</v>
      </c>
      <c r="R78" s="125">
        <v>10</v>
      </c>
      <c r="S78" s="56"/>
      <c r="T78" s="56"/>
      <c r="U78" s="56">
        <v>1070</v>
      </c>
      <c r="V78" s="56">
        <v>2038156.59</v>
      </c>
      <c r="W78" s="98">
        <v>903616.54</v>
      </c>
      <c r="Y78" s="98">
        <v>664.27</v>
      </c>
      <c r="AA78" s="98">
        <v>680356</v>
      </c>
      <c r="AB78" s="98">
        <v>1500</v>
      </c>
      <c r="AC78" s="126">
        <v>874111</v>
      </c>
      <c r="AF78" s="126">
        <v>347545.79</v>
      </c>
      <c r="AG78" s="126">
        <v>29059.26</v>
      </c>
      <c r="AK78" s="97">
        <f t="shared" si="7"/>
        <v>622681.21000000008</v>
      </c>
      <c r="AL78" s="63">
        <f t="shared" si="8"/>
        <v>44256.33</v>
      </c>
      <c r="AM78" s="64">
        <f t="shared" si="9"/>
        <v>578424.88000000012</v>
      </c>
      <c r="AN78" s="60">
        <f t="shared" si="10"/>
        <v>1586136.81</v>
      </c>
      <c r="AO78" s="59">
        <f t="shared" si="11"/>
        <v>1250716.05</v>
      </c>
      <c r="AP78" s="69">
        <f t="shared" si="12"/>
        <v>335420.76</v>
      </c>
    </row>
    <row r="79" spans="1:42" ht="15" thickBot="1" x14ac:dyDescent="0.25">
      <c r="A79" s="50" t="s">
        <v>394</v>
      </c>
      <c r="B79" s="50" t="s">
        <v>395</v>
      </c>
      <c r="C79" s="86">
        <v>2523</v>
      </c>
      <c r="D79" s="87" t="s">
        <v>764</v>
      </c>
      <c r="E79" s="56" t="s">
        <v>1875</v>
      </c>
      <c r="F79" s="124">
        <v>579243.26</v>
      </c>
      <c r="G79" s="124">
        <v>0</v>
      </c>
      <c r="H79" s="124">
        <v>28411.91</v>
      </c>
      <c r="J79" s="56"/>
      <c r="K79" s="56">
        <v>923467.84</v>
      </c>
      <c r="L79" s="56">
        <v>32582.78</v>
      </c>
      <c r="M79" s="56"/>
      <c r="N79" s="56"/>
      <c r="P79" s="125">
        <v>65126.559999999998</v>
      </c>
      <c r="R79" s="125">
        <v>11</v>
      </c>
      <c r="S79" s="56"/>
      <c r="T79" s="56"/>
      <c r="U79" s="56">
        <v>-10350</v>
      </c>
      <c r="V79" s="56">
        <v>2089445.48</v>
      </c>
      <c r="W79" s="98">
        <v>805291.27</v>
      </c>
      <c r="Y79" s="98">
        <v>674.62</v>
      </c>
      <c r="AA79" s="98">
        <v>653210</v>
      </c>
      <c r="AB79" s="98">
        <v>5470</v>
      </c>
      <c r="AC79" s="126">
        <v>888485</v>
      </c>
      <c r="AF79" s="126">
        <v>244266.86</v>
      </c>
      <c r="AG79" s="126">
        <v>96970.64</v>
      </c>
      <c r="AJ79" s="126">
        <v>1096</v>
      </c>
      <c r="AK79" s="97">
        <f t="shared" si="7"/>
        <v>607655.17000000004</v>
      </c>
      <c r="AL79" s="63">
        <f t="shared" si="8"/>
        <v>65137.56</v>
      </c>
      <c r="AM79" s="64">
        <f t="shared" si="9"/>
        <v>542517.6100000001</v>
      </c>
      <c r="AN79" s="60">
        <f t="shared" si="10"/>
        <v>1464645.8900000001</v>
      </c>
      <c r="AO79" s="59">
        <f t="shared" si="11"/>
        <v>1230818.4999999998</v>
      </c>
      <c r="AP79" s="69">
        <f t="shared" si="12"/>
        <v>233827.39000000036</v>
      </c>
    </row>
    <row r="80" spans="1:42" ht="15" thickBot="1" x14ac:dyDescent="0.25">
      <c r="A80" s="50" t="s">
        <v>394</v>
      </c>
      <c r="B80" s="50" t="s">
        <v>395</v>
      </c>
      <c r="C80" s="86">
        <v>4280</v>
      </c>
      <c r="D80" s="87" t="s">
        <v>765</v>
      </c>
      <c r="E80" s="56" t="s">
        <v>1876</v>
      </c>
      <c r="F80" s="124">
        <v>906353.89</v>
      </c>
      <c r="G80" s="124">
        <v>29486</v>
      </c>
      <c r="H80" s="124">
        <v>35743.699999999997</v>
      </c>
      <c r="J80" s="56"/>
      <c r="K80" s="56">
        <v>460783.28</v>
      </c>
      <c r="L80" s="56">
        <v>100649.08</v>
      </c>
      <c r="M80" s="56"/>
      <c r="N80" s="56"/>
      <c r="O80" s="125">
        <v>25238</v>
      </c>
      <c r="P80" s="125">
        <v>19941.73</v>
      </c>
      <c r="R80" s="125">
        <v>11</v>
      </c>
      <c r="S80" s="56"/>
      <c r="T80" s="56"/>
      <c r="U80" s="56">
        <v>-333</v>
      </c>
      <c r="V80" s="56">
        <v>1725194.64</v>
      </c>
      <c r="W80" s="98">
        <v>1047631.73</v>
      </c>
      <c r="AA80" s="98">
        <v>596498</v>
      </c>
      <c r="AB80" s="98">
        <v>3000</v>
      </c>
      <c r="AC80" s="126">
        <v>1035023</v>
      </c>
      <c r="AF80" s="126">
        <v>198583.22</v>
      </c>
      <c r="AG80" s="126">
        <v>89502.03</v>
      </c>
      <c r="AJ80" s="126">
        <v>500</v>
      </c>
      <c r="AK80" s="97">
        <f t="shared" si="7"/>
        <v>971583.59</v>
      </c>
      <c r="AL80" s="63">
        <f t="shared" si="8"/>
        <v>45190.729999999996</v>
      </c>
      <c r="AM80" s="64">
        <f t="shared" si="9"/>
        <v>926392.86</v>
      </c>
      <c r="AN80" s="60">
        <f t="shared" si="10"/>
        <v>1647129.73</v>
      </c>
      <c r="AO80" s="59">
        <f t="shared" si="11"/>
        <v>1323608.25</v>
      </c>
      <c r="AP80" s="69">
        <f t="shared" si="12"/>
        <v>323521.48</v>
      </c>
    </row>
    <row r="81" spans="1:42" ht="15" thickBot="1" x14ac:dyDescent="0.25">
      <c r="A81" s="50" t="s">
        <v>394</v>
      </c>
      <c r="B81" s="50" t="s">
        <v>395</v>
      </c>
      <c r="C81" s="86">
        <v>2682</v>
      </c>
      <c r="D81" s="87" t="s">
        <v>766</v>
      </c>
      <c r="E81" s="56" t="s">
        <v>1877</v>
      </c>
      <c r="F81" s="124">
        <v>567246.69999999995</v>
      </c>
      <c r="G81" s="124">
        <v>681.8</v>
      </c>
      <c r="H81" s="124">
        <v>48311.98</v>
      </c>
      <c r="J81" s="56"/>
      <c r="K81" s="56">
        <v>150215.69</v>
      </c>
      <c r="L81" s="56">
        <v>36081.919999999998</v>
      </c>
      <c r="M81" s="56"/>
      <c r="N81" s="56"/>
      <c r="O81" s="125">
        <v>-500</v>
      </c>
      <c r="P81" s="125">
        <v>28921.15</v>
      </c>
      <c r="R81" s="125">
        <v>9.9600000000000009</v>
      </c>
      <c r="S81" s="56"/>
      <c r="T81" s="56"/>
      <c r="U81" s="56">
        <v>660</v>
      </c>
      <c r="V81" s="56">
        <v>613262.28</v>
      </c>
      <c r="W81" s="98">
        <v>620114.01</v>
      </c>
      <c r="Y81" s="98">
        <v>659.15</v>
      </c>
      <c r="AA81" s="98">
        <v>644194.80000000005</v>
      </c>
      <c r="AB81" s="98">
        <v>120730</v>
      </c>
      <c r="AC81" s="126">
        <v>850937.8</v>
      </c>
      <c r="AF81" s="126">
        <v>188427.79</v>
      </c>
      <c r="AG81" s="126">
        <v>36150.28</v>
      </c>
      <c r="AJ81" s="126">
        <v>534</v>
      </c>
      <c r="AK81" s="97">
        <f t="shared" si="7"/>
        <v>616240.48</v>
      </c>
      <c r="AL81" s="63">
        <f t="shared" si="8"/>
        <v>28431.11</v>
      </c>
      <c r="AM81" s="64">
        <f t="shared" si="9"/>
        <v>587809.37</v>
      </c>
      <c r="AN81" s="60">
        <f t="shared" si="10"/>
        <v>1385697.96</v>
      </c>
      <c r="AO81" s="59">
        <f t="shared" si="11"/>
        <v>1076049.8700000001</v>
      </c>
      <c r="AP81" s="69">
        <f t="shared" si="12"/>
        <v>309648.08999999985</v>
      </c>
    </row>
    <row r="82" spans="1:42" ht="15" thickBot="1" x14ac:dyDescent="0.25">
      <c r="A82" s="50" t="s">
        <v>394</v>
      </c>
      <c r="B82" s="50" t="s">
        <v>395</v>
      </c>
      <c r="C82" s="86">
        <v>742</v>
      </c>
      <c r="D82" s="87" t="s">
        <v>767</v>
      </c>
      <c r="E82" s="56" t="s">
        <v>1878</v>
      </c>
      <c r="F82" s="124">
        <v>493818.6</v>
      </c>
      <c r="G82" s="124">
        <v>12395.75</v>
      </c>
      <c r="H82" s="124">
        <v>1596.85</v>
      </c>
      <c r="J82" s="56"/>
      <c r="K82" s="56">
        <v>212520.72</v>
      </c>
      <c r="L82" s="56">
        <v>102329.38</v>
      </c>
      <c r="M82" s="56"/>
      <c r="N82" s="56"/>
      <c r="O82" s="125">
        <v>2000</v>
      </c>
      <c r="P82" s="125">
        <v>21129.87</v>
      </c>
      <c r="R82" s="125">
        <v>26.58</v>
      </c>
      <c r="S82" s="56"/>
      <c r="T82" s="56"/>
      <c r="U82" s="56">
        <v>631.29999999999995</v>
      </c>
      <c r="V82" s="56">
        <v>788047.76</v>
      </c>
      <c r="W82" s="98">
        <v>703195</v>
      </c>
      <c r="Y82" s="98">
        <v>579.37</v>
      </c>
      <c r="AA82" s="98">
        <v>431333</v>
      </c>
      <c r="AC82" s="126">
        <v>638673</v>
      </c>
      <c r="AE82" s="126">
        <v>7785</v>
      </c>
      <c r="AF82" s="126">
        <v>201701.85</v>
      </c>
      <c r="AG82" s="126">
        <v>32789.730000000003</v>
      </c>
      <c r="AH82" s="126">
        <v>1696</v>
      </c>
      <c r="AI82" s="126">
        <v>500</v>
      </c>
      <c r="AK82" s="97">
        <f t="shared" si="7"/>
        <v>507811.19999999995</v>
      </c>
      <c r="AL82" s="63">
        <f t="shared" si="8"/>
        <v>23156.45</v>
      </c>
      <c r="AM82" s="64">
        <f t="shared" si="9"/>
        <v>484654.74999999994</v>
      </c>
      <c r="AN82" s="60">
        <f t="shared" si="10"/>
        <v>1135107.3700000001</v>
      </c>
      <c r="AO82" s="59">
        <f t="shared" si="11"/>
        <v>883145.58</v>
      </c>
      <c r="AP82" s="69">
        <f t="shared" si="12"/>
        <v>251961.79000000015</v>
      </c>
    </row>
    <row r="83" spans="1:42" ht="15" thickBot="1" x14ac:dyDescent="0.25">
      <c r="A83" s="50" t="s">
        <v>394</v>
      </c>
      <c r="B83" s="50" t="s">
        <v>395</v>
      </c>
      <c r="C83" s="86">
        <v>697</v>
      </c>
      <c r="D83" s="87" t="s">
        <v>768</v>
      </c>
      <c r="E83" s="56" t="s">
        <v>1879</v>
      </c>
      <c r="F83" s="124">
        <v>595629.54</v>
      </c>
      <c r="G83" s="124">
        <v>0</v>
      </c>
      <c r="H83" s="124">
        <v>21736.02</v>
      </c>
      <c r="J83" s="56"/>
      <c r="K83" s="56">
        <v>309773.84999999998</v>
      </c>
      <c r="L83" s="56">
        <v>51104.4</v>
      </c>
      <c r="M83" s="56"/>
      <c r="N83" s="56"/>
      <c r="P83" s="125">
        <v>23118.81</v>
      </c>
      <c r="R83" s="125">
        <v>3</v>
      </c>
      <c r="S83" s="56"/>
      <c r="T83" s="56"/>
      <c r="U83" s="56">
        <v>-1538</v>
      </c>
      <c r="V83" s="56">
        <v>123193.16</v>
      </c>
      <c r="W83" s="98">
        <v>671375.18</v>
      </c>
      <c r="Y83" s="98">
        <v>634.44000000000005</v>
      </c>
      <c r="AA83" s="98">
        <v>632423.6</v>
      </c>
      <c r="AB83" s="98">
        <v>2370</v>
      </c>
      <c r="AC83" s="126">
        <v>842293.6</v>
      </c>
      <c r="AF83" s="126">
        <v>102638.41</v>
      </c>
      <c r="AG83" s="126">
        <v>28014.639999999999</v>
      </c>
      <c r="AJ83" s="126">
        <v>500</v>
      </c>
      <c r="AK83" s="97">
        <f t="shared" si="7"/>
        <v>617365.56000000006</v>
      </c>
      <c r="AL83" s="63">
        <f t="shared" si="8"/>
        <v>23121.81</v>
      </c>
      <c r="AM83" s="64">
        <f t="shared" si="9"/>
        <v>594243.75</v>
      </c>
      <c r="AN83" s="60">
        <f t="shared" si="10"/>
        <v>1306803.22</v>
      </c>
      <c r="AO83" s="59">
        <f t="shared" si="11"/>
        <v>973446.65</v>
      </c>
      <c r="AP83" s="69">
        <f t="shared" si="12"/>
        <v>333356.56999999995</v>
      </c>
    </row>
    <row r="84" spans="1:42" ht="15" thickBot="1" x14ac:dyDescent="0.25">
      <c r="A84" s="50" t="s">
        <v>394</v>
      </c>
      <c r="B84" s="50" t="s">
        <v>395</v>
      </c>
      <c r="C84" s="86">
        <v>783</v>
      </c>
      <c r="D84" s="87" t="s">
        <v>769</v>
      </c>
      <c r="E84" s="56" t="s">
        <v>1924</v>
      </c>
      <c r="F84" s="124">
        <v>534221.84</v>
      </c>
      <c r="G84" s="124">
        <v>0</v>
      </c>
      <c r="H84" s="124">
        <v>14772.34</v>
      </c>
      <c r="J84" s="56"/>
      <c r="K84" s="56">
        <v>432225.16</v>
      </c>
      <c r="L84" s="56">
        <v>23595.4</v>
      </c>
      <c r="M84" s="56"/>
      <c r="N84" s="56"/>
      <c r="P84" s="125">
        <v>33627.589999999997</v>
      </c>
      <c r="R84" s="125">
        <v>11.03</v>
      </c>
      <c r="S84" s="56">
        <v>3960</v>
      </c>
      <c r="T84" s="56"/>
      <c r="U84" s="56">
        <v>-750</v>
      </c>
      <c r="V84" s="56">
        <v>2101746.27</v>
      </c>
      <c r="W84" s="98">
        <v>635399.36</v>
      </c>
      <c r="Y84" s="98">
        <v>575.66</v>
      </c>
      <c r="AA84" s="98">
        <v>484097</v>
      </c>
      <c r="AB84" s="98">
        <v>1500</v>
      </c>
      <c r="AC84" s="126">
        <v>690037</v>
      </c>
      <c r="AF84" s="126">
        <v>180185.49</v>
      </c>
      <c r="AG84" s="126">
        <v>77842.64</v>
      </c>
      <c r="AJ84" s="126">
        <v>500</v>
      </c>
      <c r="AK84" s="97">
        <f t="shared" si="7"/>
        <v>548994.17999999993</v>
      </c>
      <c r="AL84" s="63">
        <f t="shared" si="8"/>
        <v>33638.619999999995</v>
      </c>
      <c r="AM84" s="64">
        <f t="shared" si="9"/>
        <v>515355.55999999994</v>
      </c>
      <c r="AN84" s="60">
        <f t="shared" si="10"/>
        <v>1121572.02</v>
      </c>
      <c r="AO84" s="59">
        <f t="shared" si="11"/>
        <v>948565.13</v>
      </c>
      <c r="AP84" s="69">
        <f t="shared" si="12"/>
        <v>173006.89</v>
      </c>
    </row>
    <row r="85" spans="1:42" ht="15" thickBot="1" x14ac:dyDescent="0.25">
      <c r="A85" s="50" t="s">
        <v>398</v>
      </c>
      <c r="B85" s="50" t="s">
        <v>399</v>
      </c>
      <c r="C85" s="86">
        <v>3757</v>
      </c>
      <c r="D85" s="87" t="s">
        <v>770</v>
      </c>
      <c r="E85" s="56" t="s">
        <v>1880</v>
      </c>
      <c r="F85" s="124">
        <v>326823.53999999998</v>
      </c>
      <c r="G85" s="124">
        <v>0</v>
      </c>
      <c r="H85" s="124">
        <v>45697.96</v>
      </c>
      <c r="J85" s="56"/>
      <c r="K85" s="56">
        <v>1085820.57</v>
      </c>
      <c r="L85" s="56">
        <v>157178.79</v>
      </c>
      <c r="M85" s="56"/>
      <c r="N85" s="56"/>
      <c r="Q85" s="125">
        <v>21</v>
      </c>
      <c r="S85" s="56"/>
      <c r="T85" s="56"/>
      <c r="U85" s="56">
        <v>1459.12</v>
      </c>
      <c r="V85" s="56">
        <v>1047464</v>
      </c>
      <c r="W85" s="98">
        <v>525123.23</v>
      </c>
      <c r="X85" s="98">
        <v>208597.5</v>
      </c>
      <c r="Y85" s="98">
        <v>789.86</v>
      </c>
      <c r="AA85" s="98">
        <v>795535</v>
      </c>
      <c r="AB85" s="98">
        <v>58615</v>
      </c>
      <c r="AC85" s="126">
        <v>1120255</v>
      </c>
      <c r="AE85" s="126">
        <v>2272</v>
      </c>
      <c r="AF85" s="126">
        <v>332589.08</v>
      </c>
      <c r="AG85" s="126">
        <v>85821.62</v>
      </c>
      <c r="AK85" s="97">
        <f t="shared" si="7"/>
        <v>372521.5</v>
      </c>
      <c r="AL85" s="63">
        <f t="shared" si="8"/>
        <v>21</v>
      </c>
      <c r="AM85" s="64">
        <f t="shared" si="9"/>
        <v>372500.5</v>
      </c>
      <c r="AN85" s="60">
        <f t="shared" si="10"/>
        <v>1588660.5899999999</v>
      </c>
      <c r="AO85" s="59">
        <f t="shared" si="11"/>
        <v>1540937.7000000002</v>
      </c>
      <c r="AP85" s="69">
        <f t="shared" si="12"/>
        <v>47722.889999999665</v>
      </c>
    </row>
    <row r="86" spans="1:42" ht="15" thickBot="1" x14ac:dyDescent="0.25">
      <c r="A86" s="50" t="s">
        <v>398</v>
      </c>
      <c r="B86" s="50" t="s">
        <v>399</v>
      </c>
      <c r="C86" s="86">
        <v>7605</v>
      </c>
      <c r="D86" s="87" t="s">
        <v>771</v>
      </c>
      <c r="E86" s="56" t="s">
        <v>1881</v>
      </c>
      <c r="F86" s="124">
        <v>924647.94</v>
      </c>
      <c r="G86" s="124">
        <v>0</v>
      </c>
      <c r="H86" s="124">
        <v>203004.84</v>
      </c>
      <c r="J86" s="56"/>
      <c r="K86" s="56">
        <v>2823170.12</v>
      </c>
      <c r="L86" s="56">
        <v>598319.84</v>
      </c>
      <c r="M86" s="56"/>
      <c r="N86" s="56"/>
      <c r="Q86" s="125">
        <v>54</v>
      </c>
      <c r="R86" s="125">
        <v>178283.98</v>
      </c>
      <c r="S86" s="56"/>
      <c r="T86" s="56"/>
      <c r="U86" s="56">
        <v>17449.11</v>
      </c>
      <c r="V86" s="56"/>
      <c r="W86" s="98">
        <v>1496520.93</v>
      </c>
      <c r="X86" s="98">
        <v>437817</v>
      </c>
      <c r="Y86" s="98">
        <v>990.79</v>
      </c>
      <c r="AA86" s="98">
        <v>874140</v>
      </c>
      <c r="AB86" s="98">
        <v>22415</v>
      </c>
      <c r="AC86" s="126">
        <v>1627411</v>
      </c>
      <c r="AD86" s="126">
        <v>3744</v>
      </c>
      <c r="AE86" s="126">
        <v>6548</v>
      </c>
      <c r="AF86" s="126">
        <v>709688.16</v>
      </c>
      <c r="AG86" s="126">
        <v>240471.93</v>
      </c>
      <c r="AJ86" s="126">
        <v>107314</v>
      </c>
      <c r="AK86" s="97">
        <f t="shared" si="7"/>
        <v>1127652.78</v>
      </c>
      <c r="AL86" s="63">
        <f t="shared" si="8"/>
        <v>178337.98</v>
      </c>
      <c r="AM86" s="64">
        <f t="shared" si="9"/>
        <v>949314.8</v>
      </c>
      <c r="AN86" s="60">
        <f t="shared" si="10"/>
        <v>2831883.7199999997</v>
      </c>
      <c r="AO86" s="59">
        <f t="shared" si="11"/>
        <v>2695177.0900000003</v>
      </c>
      <c r="AP86" s="69">
        <f t="shared" si="12"/>
        <v>136706.62999999942</v>
      </c>
    </row>
    <row r="87" spans="1:42" ht="15" thickBot="1" x14ac:dyDescent="0.25">
      <c r="A87" s="50" t="s">
        <v>398</v>
      </c>
      <c r="B87" s="50" t="s">
        <v>399</v>
      </c>
      <c r="C87" s="86">
        <v>7029</v>
      </c>
      <c r="D87" s="87" t="s">
        <v>772</v>
      </c>
      <c r="E87" s="56" t="s">
        <v>1882</v>
      </c>
      <c r="F87" s="124">
        <v>1028252.19</v>
      </c>
      <c r="H87" s="124">
        <v>87711.42</v>
      </c>
      <c r="J87" s="56"/>
      <c r="K87" s="56">
        <v>1266578.75</v>
      </c>
      <c r="L87" s="56">
        <v>376732.8</v>
      </c>
      <c r="M87" s="56"/>
      <c r="N87" s="56"/>
      <c r="R87" s="125">
        <v>0.28000000000000003</v>
      </c>
      <c r="S87" s="56"/>
      <c r="T87" s="56"/>
      <c r="U87" s="56"/>
      <c r="V87" s="56">
        <v>1212550.31</v>
      </c>
      <c r="W87" s="98">
        <v>2668754.33</v>
      </c>
      <c r="X87" s="98">
        <v>48196</v>
      </c>
      <c r="Y87" s="98">
        <v>2413.88</v>
      </c>
      <c r="AA87" s="98">
        <v>1514832</v>
      </c>
      <c r="AB87" s="98">
        <v>35000</v>
      </c>
      <c r="AC87" s="126">
        <v>2392192</v>
      </c>
      <c r="AD87" s="126">
        <v>880</v>
      </c>
      <c r="AE87" s="126">
        <v>16391</v>
      </c>
      <c r="AF87" s="126">
        <v>927849.88</v>
      </c>
      <c r="AG87" s="126">
        <v>130887.47</v>
      </c>
      <c r="AK87" s="97">
        <f t="shared" si="7"/>
        <v>1115963.6099999999</v>
      </c>
      <c r="AL87" s="63">
        <f t="shared" si="8"/>
        <v>0.28000000000000003</v>
      </c>
      <c r="AM87" s="64">
        <f t="shared" si="9"/>
        <v>1115963.3299999998</v>
      </c>
      <c r="AN87" s="60">
        <f t="shared" si="10"/>
        <v>4269196.21</v>
      </c>
      <c r="AO87" s="59">
        <f t="shared" si="11"/>
        <v>3468200.35</v>
      </c>
      <c r="AP87" s="69">
        <f t="shared" si="12"/>
        <v>800995.85999999987</v>
      </c>
    </row>
    <row r="88" spans="1:42" ht="15" thickBot="1" x14ac:dyDescent="0.25">
      <c r="A88" s="50" t="s">
        <v>398</v>
      </c>
      <c r="B88" s="50" t="s">
        <v>399</v>
      </c>
      <c r="C88" s="86">
        <v>4650</v>
      </c>
      <c r="D88" s="87" t="s">
        <v>773</v>
      </c>
      <c r="E88" s="56" t="s">
        <v>1883</v>
      </c>
      <c r="F88" s="124">
        <v>417569.12</v>
      </c>
      <c r="G88" s="124">
        <v>0</v>
      </c>
      <c r="H88" s="124">
        <v>100206.47</v>
      </c>
      <c r="J88" s="56"/>
      <c r="K88" s="56">
        <v>3359234.5</v>
      </c>
      <c r="L88" s="56">
        <v>135991.01</v>
      </c>
      <c r="M88" s="56"/>
      <c r="N88" s="56"/>
      <c r="S88" s="56"/>
      <c r="T88" s="56"/>
      <c r="U88" s="56">
        <v>102558.8</v>
      </c>
      <c r="V88" s="56">
        <v>1047464</v>
      </c>
      <c r="W88" s="98">
        <v>864285.37</v>
      </c>
      <c r="X88" s="98">
        <v>120000</v>
      </c>
      <c r="Y88" s="98">
        <v>929.22</v>
      </c>
      <c r="AA88" s="98">
        <v>1043608.2</v>
      </c>
      <c r="AB88" s="98">
        <v>23615</v>
      </c>
      <c r="AC88" s="126">
        <v>1612168.2</v>
      </c>
      <c r="AE88" s="126">
        <v>8850</v>
      </c>
      <c r="AF88" s="126">
        <v>407197.65</v>
      </c>
      <c r="AG88" s="126">
        <v>143677.38</v>
      </c>
      <c r="AI88" s="126">
        <v>54360</v>
      </c>
      <c r="AK88" s="97">
        <f t="shared" si="7"/>
        <v>517775.58999999997</v>
      </c>
      <c r="AL88" s="63">
        <f t="shared" si="8"/>
        <v>0</v>
      </c>
      <c r="AM88" s="64">
        <f t="shared" si="9"/>
        <v>517775.58999999997</v>
      </c>
      <c r="AN88" s="60">
        <f t="shared" si="10"/>
        <v>2052437.79</v>
      </c>
      <c r="AO88" s="59">
        <f t="shared" si="11"/>
        <v>2226253.23</v>
      </c>
      <c r="AP88" s="69">
        <f t="shared" si="12"/>
        <v>-173815.43999999994</v>
      </c>
    </row>
    <row r="89" spans="1:42" ht="15" thickBot="1" x14ac:dyDescent="0.25">
      <c r="A89" s="50" t="s">
        <v>398</v>
      </c>
      <c r="B89" s="50" t="s">
        <v>399</v>
      </c>
      <c r="C89" s="86">
        <v>3899</v>
      </c>
      <c r="D89" s="87" t="s">
        <v>774</v>
      </c>
      <c r="E89" s="56" t="s">
        <v>1884</v>
      </c>
      <c r="F89" s="124">
        <v>322421.01</v>
      </c>
      <c r="G89" s="124">
        <v>0</v>
      </c>
      <c r="H89" s="124">
        <v>393879.91</v>
      </c>
      <c r="J89" s="56"/>
      <c r="K89" s="56">
        <v>1313170.6299999999</v>
      </c>
      <c r="L89" s="56">
        <v>-792519.17</v>
      </c>
      <c r="M89" s="56"/>
      <c r="N89" s="56"/>
      <c r="S89" s="56">
        <v>124684</v>
      </c>
      <c r="T89" s="56"/>
      <c r="U89" s="56">
        <v>1291301.6499999999</v>
      </c>
      <c r="V89" s="56"/>
      <c r="W89" s="98">
        <v>773118</v>
      </c>
      <c r="Y89" s="98">
        <v>405.11</v>
      </c>
      <c r="AA89" s="98">
        <v>677680</v>
      </c>
      <c r="AB89" s="98">
        <v>23215</v>
      </c>
      <c r="AC89" s="126">
        <v>1172825</v>
      </c>
      <c r="AE89" s="126">
        <v>3560</v>
      </c>
      <c r="AF89" s="126">
        <v>290909.39</v>
      </c>
      <c r="AG89" s="126">
        <v>144313.99</v>
      </c>
      <c r="AK89" s="97">
        <f t="shared" si="7"/>
        <v>716300.91999999993</v>
      </c>
      <c r="AL89" s="63">
        <f t="shared" si="8"/>
        <v>0</v>
      </c>
      <c r="AM89" s="64">
        <f t="shared" si="9"/>
        <v>716300.91999999993</v>
      </c>
      <c r="AN89" s="60">
        <f t="shared" si="10"/>
        <v>1474418.1099999999</v>
      </c>
      <c r="AO89" s="59">
        <f t="shared" si="11"/>
        <v>1611608.3800000001</v>
      </c>
      <c r="AP89" s="69">
        <f t="shared" si="12"/>
        <v>-137190.27000000025</v>
      </c>
    </row>
    <row r="90" spans="1:42" ht="15" thickBot="1" x14ac:dyDescent="0.25">
      <c r="A90" s="50" t="s">
        <v>398</v>
      </c>
      <c r="B90" s="50" t="s">
        <v>399</v>
      </c>
      <c r="C90" s="86">
        <v>1800</v>
      </c>
      <c r="D90" s="87" t="s">
        <v>775</v>
      </c>
      <c r="E90" s="56" t="s">
        <v>1885</v>
      </c>
      <c r="F90" s="124">
        <v>191226.87</v>
      </c>
      <c r="G90" s="124">
        <v>13058</v>
      </c>
      <c r="H90" s="124">
        <v>32055.1</v>
      </c>
      <c r="J90" s="56"/>
      <c r="K90" s="56">
        <v>322234.84000000003</v>
      </c>
      <c r="L90" s="56">
        <v>96013.42</v>
      </c>
      <c r="M90" s="56"/>
      <c r="N90" s="56"/>
      <c r="O90" s="125">
        <v>0</v>
      </c>
      <c r="P90" s="125">
        <v>30483</v>
      </c>
      <c r="Q90" s="125">
        <v>23215</v>
      </c>
      <c r="S90" s="56"/>
      <c r="T90" s="56"/>
      <c r="U90" s="56">
        <v>-77985</v>
      </c>
      <c r="V90" s="56">
        <v>1047464</v>
      </c>
      <c r="W90" s="98">
        <v>345594.74</v>
      </c>
      <c r="Y90" s="98">
        <v>347.03</v>
      </c>
      <c r="AA90" s="98">
        <v>319770</v>
      </c>
      <c r="AC90" s="126">
        <v>448765</v>
      </c>
      <c r="AF90" s="126">
        <v>131811.6</v>
      </c>
      <c r="AG90" s="126">
        <v>83048.100000000006</v>
      </c>
      <c r="AK90" s="97">
        <f t="shared" si="7"/>
        <v>236339.97</v>
      </c>
      <c r="AL90" s="63">
        <f t="shared" si="8"/>
        <v>53698</v>
      </c>
      <c r="AM90" s="64">
        <f t="shared" si="9"/>
        <v>182641.97</v>
      </c>
      <c r="AN90" s="60">
        <f t="shared" si="10"/>
        <v>665711.77</v>
      </c>
      <c r="AO90" s="59">
        <f t="shared" si="11"/>
        <v>663624.69999999995</v>
      </c>
      <c r="AP90" s="69">
        <f t="shared" si="12"/>
        <v>2087.0700000000652</v>
      </c>
    </row>
    <row r="91" spans="1:42" ht="15" thickBot="1" x14ac:dyDescent="0.25">
      <c r="A91" s="50" t="s">
        <v>398</v>
      </c>
      <c r="B91" s="50" t="s">
        <v>399</v>
      </c>
      <c r="C91" s="86">
        <v>5876</v>
      </c>
      <c r="D91" s="87" t="s">
        <v>776</v>
      </c>
      <c r="E91" s="56" t="s">
        <v>1886</v>
      </c>
      <c r="F91" s="124">
        <v>206422.31</v>
      </c>
      <c r="G91" s="124">
        <v>0</v>
      </c>
      <c r="H91" s="124">
        <v>247499.59</v>
      </c>
      <c r="J91" s="56"/>
      <c r="K91" s="56">
        <v>8855696.8000000007</v>
      </c>
      <c r="L91" s="56">
        <v>216762.34</v>
      </c>
      <c r="M91" s="56"/>
      <c r="N91" s="56"/>
      <c r="O91" s="125">
        <v>21000</v>
      </c>
      <c r="P91" s="125">
        <v>46425</v>
      </c>
      <c r="Q91" s="125">
        <v>23615</v>
      </c>
      <c r="R91" s="125">
        <v>0.27</v>
      </c>
      <c r="S91" s="56"/>
      <c r="T91" s="56"/>
      <c r="U91" s="56">
        <v>101619.83</v>
      </c>
      <c r="V91" s="56">
        <v>1215671.21</v>
      </c>
      <c r="W91" s="98">
        <v>853633.62</v>
      </c>
      <c r="Y91" s="98">
        <v>802.79</v>
      </c>
      <c r="AA91" s="98">
        <v>1245760</v>
      </c>
      <c r="AC91" s="126">
        <v>1783420</v>
      </c>
      <c r="AE91" s="126">
        <v>3760</v>
      </c>
      <c r="AF91" s="126">
        <v>432909.64</v>
      </c>
      <c r="AG91" s="126">
        <v>157509.79999999999</v>
      </c>
      <c r="AK91" s="97">
        <f t="shared" si="7"/>
        <v>453921.9</v>
      </c>
      <c r="AL91" s="63">
        <f t="shared" si="8"/>
        <v>91040.27</v>
      </c>
      <c r="AM91" s="64">
        <f t="shared" si="9"/>
        <v>362881.63</v>
      </c>
      <c r="AN91" s="60">
        <f t="shared" si="10"/>
        <v>2100196.41</v>
      </c>
      <c r="AO91" s="59">
        <f t="shared" si="11"/>
        <v>2377599.44</v>
      </c>
      <c r="AP91" s="69">
        <f t="shared" si="12"/>
        <v>-277403.0299999998</v>
      </c>
    </row>
    <row r="92" spans="1:42" ht="15" thickBot="1" x14ac:dyDescent="0.25">
      <c r="A92" s="50" t="s">
        <v>398</v>
      </c>
      <c r="B92" s="50" t="s">
        <v>399</v>
      </c>
      <c r="C92" s="86">
        <v>1689</v>
      </c>
      <c r="D92" s="87" t="s">
        <v>777</v>
      </c>
      <c r="E92" s="56" t="s">
        <v>1887</v>
      </c>
      <c r="F92" s="124">
        <v>306516.90999999997</v>
      </c>
      <c r="G92" s="124">
        <v>27850</v>
      </c>
      <c r="H92" s="124">
        <v>9537.2099999999991</v>
      </c>
      <c r="J92" s="56"/>
      <c r="K92" s="56">
        <v>1182442.0900000001</v>
      </c>
      <c r="L92" s="56">
        <v>104830.52</v>
      </c>
      <c r="M92" s="56"/>
      <c r="N92" s="56"/>
      <c r="O92" s="125">
        <v>5800</v>
      </c>
      <c r="P92" s="125">
        <v>17596</v>
      </c>
      <c r="Q92" s="125">
        <v>18</v>
      </c>
      <c r="R92" s="125">
        <v>18.64</v>
      </c>
      <c r="S92" s="56">
        <v>23615</v>
      </c>
      <c r="T92" s="56">
        <v>-134642.35</v>
      </c>
      <c r="U92" s="56">
        <v>-138294.18</v>
      </c>
      <c r="V92" s="56">
        <v>1849378.08</v>
      </c>
      <c r="W92" s="98">
        <v>426502.76</v>
      </c>
      <c r="AA92" s="98">
        <v>797370</v>
      </c>
      <c r="AB92" s="98">
        <v>382</v>
      </c>
      <c r="AC92" s="126">
        <v>927530</v>
      </c>
      <c r="AF92" s="126">
        <v>153989.76999999999</v>
      </c>
      <c r="AG92" s="126">
        <v>131349.45000000001</v>
      </c>
      <c r="AK92" s="97">
        <f t="shared" si="7"/>
        <v>343904.12</v>
      </c>
      <c r="AL92" s="63">
        <f t="shared" si="8"/>
        <v>23432.639999999999</v>
      </c>
      <c r="AM92" s="64">
        <f t="shared" si="9"/>
        <v>320471.48</v>
      </c>
      <c r="AN92" s="60">
        <f t="shared" si="10"/>
        <v>1224254.76</v>
      </c>
      <c r="AO92" s="59">
        <f t="shared" si="11"/>
        <v>1212869.22</v>
      </c>
      <c r="AP92" s="69">
        <f t="shared" si="12"/>
        <v>11385.540000000037</v>
      </c>
    </row>
    <row r="93" spans="1:42" ht="15" thickBot="1" x14ac:dyDescent="0.25">
      <c r="A93" s="50" t="s">
        <v>398</v>
      </c>
      <c r="B93" s="50" t="s">
        <v>399</v>
      </c>
      <c r="C93" s="86">
        <v>3572</v>
      </c>
      <c r="D93" s="87" t="s">
        <v>778</v>
      </c>
      <c r="E93" s="56" t="s">
        <v>1888</v>
      </c>
      <c r="F93" s="124">
        <v>433639.92</v>
      </c>
      <c r="G93" s="124">
        <v>16440.3</v>
      </c>
      <c r="H93" s="124">
        <v>32924.769999999997</v>
      </c>
      <c r="J93" s="56"/>
      <c r="K93" s="56">
        <v>1611850.89</v>
      </c>
      <c r="L93" s="56">
        <v>185150.13</v>
      </c>
      <c r="M93" s="56"/>
      <c r="N93" s="56"/>
      <c r="O93" s="125">
        <v>85990</v>
      </c>
      <c r="P93" s="125">
        <v>45001.71</v>
      </c>
      <c r="R93" s="125">
        <v>1157.1099999999999</v>
      </c>
      <c r="S93" s="56"/>
      <c r="T93" s="56"/>
      <c r="U93" s="56">
        <v>1966434.32</v>
      </c>
      <c r="V93" s="56">
        <v>281440</v>
      </c>
      <c r="W93" s="98">
        <v>656535.13</v>
      </c>
      <c r="X93" s="98">
        <v>151279</v>
      </c>
      <c r="Y93" s="98">
        <v>674.93</v>
      </c>
      <c r="AC93" s="126">
        <v>480550</v>
      </c>
      <c r="AF93" s="126">
        <v>207624.77</v>
      </c>
      <c r="AG93" s="126">
        <v>205320.42</v>
      </c>
      <c r="AK93" s="97">
        <f t="shared" si="7"/>
        <v>483004.99</v>
      </c>
      <c r="AL93" s="63">
        <f t="shared" si="8"/>
        <v>132148.81999999998</v>
      </c>
      <c r="AM93" s="64">
        <f t="shared" si="9"/>
        <v>350856.17000000004</v>
      </c>
      <c r="AN93" s="60">
        <f t="shared" si="10"/>
        <v>808489.06</v>
      </c>
      <c r="AO93" s="59">
        <f t="shared" si="11"/>
        <v>893495.19000000006</v>
      </c>
      <c r="AP93" s="69">
        <f t="shared" si="12"/>
        <v>-85006.13</v>
      </c>
    </row>
    <row r="94" spans="1:42" ht="15" thickBot="1" x14ac:dyDescent="0.25">
      <c r="A94" s="50" t="s">
        <v>398</v>
      </c>
      <c r="B94" s="50" t="s">
        <v>399</v>
      </c>
      <c r="C94" s="86">
        <v>3222</v>
      </c>
      <c r="D94" s="87" t="s">
        <v>779</v>
      </c>
      <c r="E94" s="56" t="s">
        <v>1889</v>
      </c>
      <c r="F94" s="124">
        <v>290392.86</v>
      </c>
      <c r="G94" s="124">
        <v>3880</v>
      </c>
      <c r="H94" s="124">
        <v>171435.5</v>
      </c>
      <c r="J94" s="56"/>
      <c r="K94" s="56">
        <v>3509767.87</v>
      </c>
      <c r="L94" s="56">
        <v>633951.5</v>
      </c>
      <c r="M94" s="56"/>
      <c r="N94" s="56"/>
      <c r="O94" s="125">
        <v>0</v>
      </c>
      <c r="R94" s="125">
        <v>57.22</v>
      </c>
      <c r="S94" s="56"/>
      <c r="T94" s="56"/>
      <c r="U94" s="56">
        <v>-31164.560000000001</v>
      </c>
      <c r="V94" s="56">
        <v>2812906.16</v>
      </c>
      <c r="W94" s="98">
        <v>643648.56000000006</v>
      </c>
      <c r="Y94" s="98">
        <v>623.6</v>
      </c>
      <c r="AA94" s="98">
        <v>1300730</v>
      </c>
      <c r="AC94" s="126">
        <v>1518247</v>
      </c>
      <c r="AE94" s="126">
        <v>10304</v>
      </c>
      <c r="AF94" s="126">
        <v>376631.35</v>
      </c>
      <c r="AG94" s="126">
        <v>284136.73</v>
      </c>
      <c r="AK94" s="97">
        <f t="shared" si="7"/>
        <v>465708.36</v>
      </c>
      <c r="AL94" s="63">
        <f t="shared" si="8"/>
        <v>57.22</v>
      </c>
      <c r="AM94" s="64">
        <f t="shared" si="9"/>
        <v>465651.14</v>
      </c>
      <c r="AN94" s="60">
        <f t="shared" si="10"/>
        <v>1945002.1600000001</v>
      </c>
      <c r="AO94" s="59">
        <f t="shared" si="11"/>
        <v>2189319.08</v>
      </c>
      <c r="AP94" s="69">
        <f t="shared" si="12"/>
        <v>-244316.91999999993</v>
      </c>
    </row>
    <row r="95" spans="1:42" ht="15" thickBot="1" x14ac:dyDescent="0.25">
      <c r="A95" s="50" t="s">
        <v>398</v>
      </c>
      <c r="B95" s="50" t="s">
        <v>399</v>
      </c>
      <c r="C95" s="86">
        <v>3078</v>
      </c>
      <c r="D95" s="87" t="s">
        <v>780</v>
      </c>
      <c r="E95" s="56" t="s">
        <v>1890</v>
      </c>
      <c r="F95" s="124">
        <v>258918.6</v>
      </c>
      <c r="G95" s="124">
        <v>265</v>
      </c>
      <c r="H95" s="124">
        <v>5298.22</v>
      </c>
      <c r="J95" s="56"/>
      <c r="K95" s="56">
        <v>3315834.18</v>
      </c>
      <c r="L95" s="56">
        <v>101887.34</v>
      </c>
      <c r="M95" s="56"/>
      <c r="N95" s="56"/>
      <c r="O95" s="125">
        <v>91570</v>
      </c>
      <c r="P95" s="125">
        <v>250</v>
      </c>
      <c r="Q95" s="125">
        <v>18395</v>
      </c>
      <c r="S95" s="56">
        <v>8108</v>
      </c>
      <c r="T95" s="56"/>
      <c r="U95" s="56">
        <v>2829767.13</v>
      </c>
      <c r="V95" s="56">
        <v>1047464</v>
      </c>
      <c r="W95" s="98">
        <v>536912.91</v>
      </c>
      <c r="X95" s="98">
        <v>100000</v>
      </c>
      <c r="Y95" s="98">
        <v>599.49</v>
      </c>
      <c r="AA95" s="98">
        <v>704620</v>
      </c>
      <c r="AC95" s="126">
        <v>1024247</v>
      </c>
      <c r="AE95" s="126">
        <v>14644</v>
      </c>
      <c r="AF95" s="126">
        <v>465873.18</v>
      </c>
      <c r="AG95" s="126">
        <v>137287.01</v>
      </c>
      <c r="AK95" s="97">
        <f t="shared" si="7"/>
        <v>264481.82</v>
      </c>
      <c r="AL95" s="63">
        <f t="shared" si="8"/>
        <v>110215</v>
      </c>
      <c r="AM95" s="64">
        <f t="shared" si="9"/>
        <v>154266.82</v>
      </c>
      <c r="AN95" s="60">
        <f t="shared" si="10"/>
        <v>1342132.3999999999</v>
      </c>
      <c r="AO95" s="59">
        <f t="shared" si="11"/>
        <v>1642051.19</v>
      </c>
      <c r="AP95" s="69">
        <f t="shared" si="12"/>
        <v>-299918.79000000004</v>
      </c>
    </row>
    <row r="96" spans="1:42" ht="15" thickBot="1" x14ac:dyDescent="0.25">
      <c r="A96" s="50" t="s">
        <v>398</v>
      </c>
      <c r="B96" s="50" t="s">
        <v>399</v>
      </c>
      <c r="C96" s="86">
        <v>4264</v>
      </c>
      <c r="D96" s="87" t="s">
        <v>781</v>
      </c>
      <c r="E96" s="56" t="s">
        <v>1891</v>
      </c>
      <c r="F96" s="124">
        <v>664717.73</v>
      </c>
      <c r="G96" s="124">
        <v>47427</v>
      </c>
      <c r="H96" s="124">
        <v>95390.3</v>
      </c>
      <c r="I96" s="124">
        <v>0</v>
      </c>
      <c r="J96" s="56">
        <v>0</v>
      </c>
      <c r="K96" s="56">
        <v>1109497.92</v>
      </c>
      <c r="L96" s="56">
        <v>265080.89</v>
      </c>
      <c r="M96" s="56">
        <v>0</v>
      </c>
      <c r="N96" s="56">
        <v>0</v>
      </c>
      <c r="O96" s="125">
        <v>0</v>
      </c>
      <c r="P96" s="125">
        <v>0</v>
      </c>
      <c r="Q96" s="125">
        <v>23615</v>
      </c>
      <c r="R96" s="125">
        <v>0</v>
      </c>
      <c r="S96" s="56">
        <v>0</v>
      </c>
      <c r="T96" s="56">
        <v>0</v>
      </c>
      <c r="U96" s="56">
        <v>1930818.93</v>
      </c>
      <c r="V96" s="56">
        <v>0</v>
      </c>
      <c r="W96" s="98">
        <v>1220302.8600000001</v>
      </c>
      <c r="X96" s="98">
        <v>160625</v>
      </c>
      <c r="Y96" s="98">
        <v>1344.14</v>
      </c>
      <c r="AB96" s="98">
        <v>35000</v>
      </c>
      <c r="AC96" s="126">
        <v>619540</v>
      </c>
      <c r="AF96" s="126">
        <v>459737.59999999998</v>
      </c>
      <c r="AG96" s="126">
        <v>74636.490000000005</v>
      </c>
      <c r="AK96" s="97">
        <f t="shared" si="7"/>
        <v>807535.03</v>
      </c>
      <c r="AL96" s="63">
        <f t="shared" si="8"/>
        <v>23615</v>
      </c>
      <c r="AM96" s="64">
        <f t="shared" si="9"/>
        <v>783920.03</v>
      </c>
      <c r="AN96" s="60">
        <f t="shared" si="10"/>
        <v>1417272</v>
      </c>
      <c r="AO96" s="59">
        <f t="shared" si="11"/>
        <v>1153914.0900000001</v>
      </c>
      <c r="AP96" s="69">
        <f t="shared" si="12"/>
        <v>263357.90999999992</v>
      </c>
    </row>
    <row r="97" spans="1:42" ht="15" thickBot="1" x14ac:dyDescent="0.25">
      <c r="A97" s="50" t="s">
        <v>398</v>
      </c>
      <c r="B97" s="50" t="s">
        <v>399</v>
      </c>
      <c r="C97" s="86">
        <v>5763</v>
      </c>
      <c r="D97" s="87" t="s">
        <v>782</v>
      </c>
      <c r="E97" s="56" t="s">
        <v>1892</v>
      </c>
      <c r="F97" s="124">
        <v>603326.1</v>
      </c>
      <c r="G97" s="124">
        <v>4120</v>
      </c>
      <c r="H97" s="124">
        <v>223141.68</v>
      </c>
      <c r="J97" s="56"/>
      <c r="K97" s="56">
        <v>925925.3</v>
      </c>
      <c r="L97" s="56">
        <v>7382.91</v>
      </c>
      <c r="M97" s="56"/>
      <c r="N97" s="56"/>
      <c r="O97" s="125">
        <v>155000</v>
      </c>
      <c r="R97" s="125">
        <v>1176.77</v>
      </c>
      <c r="S97" s="56"/>
      <c r="T97" s="56"/>
      <c r="U97" s="56">
        <v>-3676428.82</v>
      </c>
      <c r="V97" s="56">
        <v>613325.81999999995</v>
      </c>
      <c r="W97" s="98">
        <v>819666.11</v>
      </c>
      <c r="Y97" s="98">
        <v>1153.5</v>
      </c>
      <c r="AA97" s="98">
        <v>418850</v>
      </c>
      <c r="AB97" s="98">
        <v>23615</v>
      </c>
      <c r="AC97" s="126">
        <v>1086600</v>
      </c>
      <c r="AF97" s="126">
        <v>343771.53</v>
      </c>
      <c r="AG97" s="126">
        <v>69368.66</v>
      </c>
      <c r="AK97" s="97">
        <f t="shared" si="7"/>
        <v>830587.78</v>
      </c>
      <c r="AL97" s="63">
        <f t="shared" si="8"/>
        <v>156176.76999999999</v>
      </c>
      <c r="AM97" s="64">
        <f t="shared" si="9"/>
        <v>674411.01</v>
      </c>
      <c r="AN97" s="60">
        <f t="shared" si="10"/>
        <v>1263284.6099999999</v>
      </c>
      <c r="AO97" s="59">
        <f t="shared" si="11"/>
        <v>1499740.19</v>
      </c>
      <c r="AP97" s="69">
        <f t="shared" si="12"/>
        <v>-236455.58000000007</v>
      </c>
    </row>
    <row r="98" spans="1:42" ht="15" thickBot="1" x14ac:dyDescent="0.25">
      <c r="A98" s="50" t="s">
        <v>398</v>
      </c>
      <c r="B98" s="50" t="s">
        <v>399</v>
      </c>
      <c r="C98" s="86">
        <v>3934</v>
      </c>
      <c r="D98" s="87" t="s">
        <v>783</v>
      </c>
      <c r="E98" s="56" t="s">
        <v>1893</v>
      </c>
      <c r="F98" s="124">
        <v>541314.73</v>
      </c>
      <c r="G98" s="124">
        <v>0</v>
      </c>
      <c r="H98" s="124">
        <v>89981.85</v>
      </c>
      <c r="J98" s="56"/>
      <c r="K98" s="56">
        <v>1012269.76</v>
      </c>
      <c r="L98" s="56">
        <v>118995.33</v>
      </c>
      <c r="M98" s="56"/>
      <c r="N98" s="56"/>
      <c r="S98" s="56"/>
      <c r="T98" s="56"/>
      <c r="U98" s="56">
        <v>-419479.12</v>
      </c>
      <c r="V98" s="56">
        <v>1790978.12</v>
      </c>
      <c r="W98" s="98">
        <v>1016177.55</v>
      </c>
      <c r="Y98" s="98">
        <v>871.82</v>
      </c>
      <c r="AA98" s="98">
        <v>1050141.6000000001</v>
      </c>
      <c r="AC98" s="126">
        <v>1342741.6</v>
      </c>
      <c r="AE98" s="126">
        <v>21378</v>
      </c>
      <c r="AF98" s="126">
        <v>308666.18</v>
      </c>
      <c r="AG98" s="126">
        <v>155182.71</v>
      </c>
      <c r="AJ98" s="126">
        <v>596</v>
      </c>
      <c r="AK98" s="97">
        <f t="shared" si="7"/>
        <v>631296.57999999996</v>
      </c>
      <c r="AL98" s="63">
        <f t="shared" si="8"/>
        <v>0</v>
      </c>
      <c r="AM98" s="64">
        <f t="shared" si="9"/>
        <v>631296.57999999996</v>
      </c>
      <c r="AN98" s="60">
        <f t="shared" si="10"/>
        <v>2067190.9700000002</v>
      </c>
      <c r="AO98" s="59">
        <f t="shared" si="11"/>
        <v>1828564.49</v>
      </c>
      <c r="AP98" s="69">
        <f t="shared" si="12"/>
        <v>238626.48000000021</v>
      </c>
    </row>
    <row r="99" spans="1:42" ht="15" thickBot="1" x14ac:dyDescent="0.25">
      <c r="A99" s="50" t="s">
        <v>398</v>
      </c>
      <c r="B99" s="50" t="s">
        <v>399</v>
      </c>
      <c r="C99" s="86">
        <v>5633</v>
      </c>
      <c r="D99" s="87" t="s">
        <v>784</v>
      </c>
      <c r="E99" s="56" t="s">
        <v>1894</v>
      </c>
      <c r="F99" s="124">
        <v>840779.13</v>
      </c>
      <c r="G99" s="124">
        <v>0</v>
      </c>
      <c r="H99" s="124">
        <v>208672.45</v>
      </c>
      <c r="I99" s="124">
        <v>0</v>
      </c>
      <c r="J99" s="56">
        <v>0</v>
      </c>
      <c r="K99" s="56">
        <v>4252206.1399999997</v>
      </c>
      <c r="L99" s="56">
        <v>1463579.81</v>
      </c>
      <c r="M99" s="56">
        <v>0</v>
      </c>
      <c r="N99" s="56">
        <v>0</v>
      </c>
      <c r="O99" s="125">
        <v>0</v>
      </c>
      <c r="P99" s="125">
        <v>0</v>
      </c>
      <c r="Q99" s="125">
        <v>0</v>
      </c>
      <c r="R99" s="125">
        <v>0</v>
      </c>
      <c r="S99" s="56">
        <v>20084</v>
      </c>
      <c r="T99" s="56">
        <v>0</v>
      </c>
      <c r="U99" s="56">
        <v>58214.73</v>
      </c>
      <c r="V99" s="56">
        <v>1047464</v>
      </c>
      <c r="W99" s="98">
        <v>1505997.44</v>
      </c>
      <c r="X99" s="98">
        <v>220879</v>
      </c>
      <c r="Y99" s="98">
        <v>1837.83</v>
      </c>
      <c r="AA99" s="98">
        <v>1077860</v>
      </c>
      <c r="AB99" s="98">
        <v>61950</v>
      </c>
      <c r="AC99" s="126">
        <v>1678046</v>
      </c>
      <c r="AF99" s="126">
        <v>634406.71</v>
      </c>
      <c r="AG99" s="126">
        <v>394795.37</v>
      </c>
      <c r="AK99" s="97">
        <f t="shared" si="7"/>
        <v>1049451.58</v>
      </c>
      <c r="AL99" s="63">
        <f t="shared" si="8"/>
        <v>0</v>
      </c>
      <c r="AM99" s="64">
        <f t="shared" si="9"/>
        <v>1049451.58</v>
      </c>
      <c r="AN99" s="60">
        <f t="shared" si="10"/>
        <v>2868524.27</v>
      </c>
      <c r="AO99" s="59">
        <f t="shared" si="11"/>
        <v>2707248.08</v>
      </c>
      <c r="AP99" s="69">
        <f t="shared" si="12"/>
        <v>161276.18999999994</v>
      </c>
    </row>
    <row r="100" spans="1:42" ht="15" thickBot="1" x14ac:dyDescent="0.25">
      <c r="A100" s="50" t="s">
        <v>398</v>
      </c>
      <c r="B100" s="50" t="s">
        <v>399</v>
      </c>
      <c r="C100" s="86">
        <v>3215</v>
      </c>
      <c r="D100" s="87" t="s">
        <v>785</v>
      </c>
      <c r="E100" s="56" t="s">
        <v>1895</v>
      </c>
      <c r="F100" s="124">
        <v>216056.55</v>
      </c>
      <c r="G100" s="124">
        <v>4900</v>
      </c>
      <c r="H100" s="124">
        <v>134219.81</v>
      </c>
      <c r="J100" s="56"/>
      <c r="K100" s="56">
        <v>1085932.6399999999</v>
      </c>
      <c r="L100" s="56">
        <v>171716.06</v>
      </c>
      <c r="M100" s="56"/>
      <c r="N100" s="56"/>
      <c r="O100" s="125">
        <v>12400</v>
      </c>
      <c r="R100" s="125">
        <v>57.67</v>
      </c>
      <c r="S100" s="56">
        <v>151225</v>
      </c>
      <c r="T100" s="56"/>
      <c r="U100" s="56">
        <v>21775.33</v>
      </c>
      <c r="V100" s="56">
        <v>1768225.65</v>
      </c>
      <c r="W100" s="98">
        <v>944786.26</v>
      </c>
      <c r="X100" s="98">
        <v>70069</v>
      </c>
      <c r="Y100" s="98">
        <v>379.19</v>
      </c>
      <c r="AB100" s="98">
        <v>21095</v>
      </c>
      <c r="AC100" s="126">
        <v>438861</v>
      </c>
      <c r="AE100" s="126">
        <v>6672</v>
      </c>
      <c r="AF100" s="126">
        <v>383340.32</v>
      </c>
      <c r="AG100" s="126">
        <v>128353.28</v>
      </c>
      <c r="AK100" s="97">
        <f t="shared" si="7"/>
        <v>355176.36</v>
      </c>
      <c r="AL100" s="63">
        <f t="shared" si="8"/>
        <v>12457.67</v>
      </c>
      <c r="AM100" s="64">
        <f t="shared" si="9"/>
        <v>342718.69</v>
      </c>
      <c r="AN100" s="60">
        <f t="shared" si="10"/>
        <v>1036329.45</v>
      </c>
      <c r="AO100" s="59">
        <f t="shared" si="11"/>
        <v>957226.60000000009</v>
      </c>
      <c r="AP100" s="69">
        <f t="shared" si="12"/>
        <v>79102.84999999986</v>
      </c>
    </row>
    <row r="101" spans="1:42" ht="15" thickBot="1" x14ac:dyDescent="0.25">
      <c r="A101" s="50" t="s">
        <v>398</v>
      </c>
      <c r="B101" s="50" t="s">
        <v>399</v>
      </c>
      <c r="C101" s="86">
        <v>4457</v>
      </c>
      <c r="D101" s="87" t="s">
        <v>786</v>
      </c>
      <c r="E101" s="56" t="s">
        <v>1925</v>
      </c>
      <c r="F101" s="124">
        <v>490306.67</v>
      </c>
      <c r="G101" s="124">
        <v>0</v>
      </c>
      <c r="H101" s="124">
        <v>78001.08</v>
      </c>
      <c r="J101" s="56"/>
      <c r="K101" s="56">
        <v>1067833.3600000001</v>
      </c>
      <c r="L101" s="56">
        <v>129926.82</v>
      </c>
      <c r="M101" s="56"/>
      <c r="N101" s="56"/>
      <c r="S101" s="56"/>
      <c r="T101" s="56"/>
      <c r="U101" s="56"/>
      <c r="V101" s="56">
        <v>1440650.38</v>
      </c>
      <c r="W101" s="98">
        <v>772957.22</v>
      </c>
      <c r="X101" s="98">
        <v>173692</v>
      </c>
      <c r="Y101" s="98">
        <v>882.44</v>
      </c>
      <c r="AA101" s="98">
        <v>1421360</v>
      </c>
      <c r="AC101" s="126">
        <v>1758640</v>
      </c>
      <c r="AE101" s="126">
        <v>9966</v>
      </c>
      <c r="AF101" s="126">
        <v>407815.1</v>
      </c>
      <c r="AG101" s="126">
        <v>168279.23</v>
      </c>
      <c r="AK101" s="97">
        <f t="shared" si="7"/>
        <v>568307.75</v>
      </c>
      <c r="AL101" s="63">
        <f t="shared" si="8"/>
        <v>0</v>
      </c>
      <c r="AM101" s="64">
        <f t="shared" si="9"/>
        <v>568307.75</v>
      </c>
      <c r="AN101" s="60">
        <f t="shared" si="10"/>
        <v>2368891.66</v>
      </c>
      <c r="AO101" s="59">
        <f t="shared" si="11"/>
        <v>2344700.33</v>
      </c>
      <c r="AP101" s="69">
        <f t="shared" si="12"/>
        <v>24191.330000000075</v>
      </c>
    </row>
    <row r="102" spans="1:42" ht="15" thickBot="1" x14ac:dyDescent="0.25">
      <c r="A102" s="50" t="s">
        <v>402</v>
      </c>
      <c r="B102" s="50" t="s">
        <v>403</v>
      </c>
      <c r="C102" s="86">
        <v>2578</v>
      </c>
      <c r="D102" s="87" t="s">
        <v>787</v>
      </c>
      <c r="E102" s="56" t="s">
        <v>1896</v>
      </c>
      <c r="F102" s="124">
        <v>185628.6</v>
      </c>
      <c r="G102" s="124">
        <v>11960</v>
      </c>
      <c r="H102" s="124">
        <v>4104.18</v>
      </c>
      <c r="J102" s="56"/>
      <c r="K102" s="56">
        <v>1660486.56</v>
      </c>
      <c r="L102" s="56">
        <v>434009.93</v>
      </c>
      <c r="M102" s="56"/>
      <c r="N102" s="56"/>
      <c r="R102" s="125">
        <v>233.64</v>
      </c>
      <c r="S102" s="56">
        <v>30000</v>
      </c>
      <c r="T102" s="56"/>
      <c r="U102" s="56">
        <v>146263.67000000001</v>
      </c>
      <c r="V102" s="56">
        <v>2439714</v>
      </c>
      <c r="W102" s="98">
        <v>759432.25</v>
      </c>
      <c r="X102" s="98">
        <v>250000</v>
      </c>
      <c r="Y102" s="98">
        <v>381.32</v>
      </c>
      <c r="AA102" s="98">
        <v>852720</v>
      </c>
      <c r="AC102" s="126">
        <v>968320</v>
      </c>
      <c r="AE102" s="126">
        <v>5080</v>
      </c>
      <c r="AF102" s="126">
        <v>560200.5</v>
      </c>
      <c r="AG102" s="126">
        <v>205917.96</v>
      </c>
      <c r="AK102" s="97">
        <f t="shared" si="7"/>
        <v>201692.78</v>
      </c>
      <c r="AL102" s="63">
        <f t="shared" si="8"/>
        <v>233.64</v>
      </c>
      <c r="AM102" s="64">
        <f t="shared" si="9"/>
        <v>201459.13999999998</v>
      </c>
      <c r="AN102" s="60">
        <f t="shared" si="10"/>
        <v>1862533.5699999998</v>
      </c>
      <c r="AO102" s="59">
        <f t="shared" si="11"/>
        <v>1739518.46</v>
      </c>
      <c r="AP102" s="69">
        <f t="shared" si="12"/>
        <v>123015.10999999987</v>
      </c>
    </row>
    <row r="103" spans="1:42" ht="15" thickBot="1" x14ac:dyDescent="0.25">
      <c r="A103" s="50" t="s">
        <v>402</v>
      </c>
      <c r="B103" s="50" t="s">
        <v>403</v>
      </c>
      <c r="C103" s="86">
        <v>5205</v>
      </c>
      <c r="D103" s="87" t="s">
        <v>788</v>
      </c>
      <c r="E103" s="56" t="s">
        <v>1897</v>
      </c>
      <c r="F103" s="124">
        <v>376164.66</v>
      </c>
      <c r="G103" s="124">
        <v>19760</v>
      </c>
      <c r="H103" s="124">
        <v>32650.94</v>
      </c>
      <c r="J103" s="56"/>
      <c r="K103" s="56">
        <v>1229136.3400000001</v>
      </c>
      <c r="L103" s="56">
        <v>35433.21</v>
      </c>
      <c r="M103" s="56"/>
      <c r="N103" s="56"/>
      <c r="S103" s="56"/>
      <c r="T103" s="56"/>
      <c r="U103" s="56">
        <v>38801.699999999997</v>
      </c>
      <c r="V103" s="56">
        <v>3137825</v>
      </c>
      <c r="W103" s="98">
        <v>888331.38</v>
      </c>
      <c r="Y103" s="98">
        <v>469.62</v>
      </c>
      <c r="AC103" s="126">
        <v>287340</v>
      </c>
      <c r="AF103" s="126">
        <v>352320.24</v>
      </c>
      <c r="AG103" s="126">
        <v>121945.7</v>
      </c>
      <c r="AJ103" s="126">
        <v>10000</v>
      </c>
      <c r="AK103" s="97">
        <f t="shared" si="7"/>
        <v>428575.6</v>
      </c>
      <c r="AL103" s="63">
        <f t="shared" si="8"/>
        <v>0</v>
      </c>
      <c r="AM103" s="64">
        <f t="shared" si="9"/>
        <v>428575.6</v>
      </c>
      <c r="AN103" s="60">
        <f t="shared" si="10"/>
        <v>888801</v>
      </c>
      <c r="AO103" s="59">
        <f t="shared" si="11"/>
        <v>771605.94</v>
      </c>
      <c r="AP103" s="69">
        <f t="shared" si="12"/>
        <v>117195.06000000006</v>
      </c>
    </row>
    <row r="104" spans="1:42" ht="15" thickBot="1" x14ac:dyDescent="0.25">
      <c r="A104" s="50" t="s">
        <v>402</v>
      </c>
      <c r="B104" s="50" t="s">
        <v>403</v>
      </c>
      <c r="C104" s="86">
        <v>2942</v>
      </c>
      <c r="D104" s="87" t="s">
        <v>789</v>
      </c>
      <c r="E104" s="56" t="s">
        <v>1900</v>
      </c>
      <c r="F104" s="124">
        <v>42402.98</v>
      </c>
      <c r="G104" s="124">
        <v>11180</v>
      </c>
      <c r="H104" s="124">
        <v>104167.53</v>
      </c>
      <c r="J104" s="56"/>
      <c r="K104" s="56">
        <v>685260.37</v>
      </c>
      <c r="L104" s="56">
        <v>459849.18</v>
      </c>
      <c r="M104" s="56"/>
      <c r="N104" s="56"/>
      <c r="O104" s="125">
        <v>1215</v>
      </c>
      <c r="P104" s="125">
        <v>107</v>
      </c>
      <c r="R104" s="125">
        <v>3442.24</v>
      </c>
      <c r="S104" s="56"/>
      <c r="T104" s="56"/>
      <c r="U104" s="56">
        <v>363657.33</v>
      </c>
      <c r="V104" s="56">
        <v>1499736.2</v>
      </c>
      <c r="W104" s="98">
        <v>1087568.74</v>
      </c>
      <c r="Y104" s="98">
        <v>208.75</v>
      </c>
      <c r="AA104" s="98">
        <v>861600</v>
      </c>
      <c r="AC104" s="126">
        <v>1134018</v>
      </c>
      <c r="AF104" s="126">
        <v>412571.03</v>
      </c>
      <c r="AG104" s="126">
        <v>125081.91</v>
      </c>
      <c r="AI104" s="126">
        <v>9</v>
      </c>
      <c r="AJ104" s="126">
        <v>40500</v>
      </c>
      <c r="AK104" s="97">
        <f t="shared" si="7"/>
        <v>157750.51</v>
      </c>
      <c r="AL104" s="63">
        <f t="shared" si="8"/>
        <v>4764.24</v>
      </c>
      <c r="AM104" s="64">
        <f t="shared" si="9"/>
        <v>152986.27000000002</v>
      </c>
      <c r="AN104" s="60">
        <f t="shared" si="10"/>
        <v>1949377.49</v>
      </c>
      <c r="AO104" s="59">
        <f t="shared" si="11"/>
        <v>1712179.94</v>
      </c>
      <c r="AP104" s="69">
        <f t="shared" si="12"/>
        <v>237197.55000000005</v>
      </c>
    </row>
    <row r="105" spans="1:42" ht="15" thickBot="1" x14ac:dyDescent="0.25">
      <c r="A105" s="50" t="s">
        <v>402</v>
      </c>
      <c r="B105" s="50" t="s">
        <v>403</v>
      </c>
      <c r="C105" s="86">
        <v>3193</v>
      </c>
      <c r="D105" s="87" t="s">
        <v>790</v>
      </c>
      <c r="E105" s="56" t="s">
        <v>1901</v>
      </c>
      <c r="F105" s="124">
        <v>342988.42</v>
      </c>
      <c r="G105" s="124">
        <v>17462</v>
      </c>
      <c r="H105" s="124">
        <v>156310.78</v>
      </c>
      <c r="J105" s="56"/>
      <c r="K105" s="56">
        <v>709867.11</v>
      </c>
      <c r="L105" s="56">
        <v>453145.04</v>
      </c>
      <c r="M105" s="56"/>
      <c r="N105" s="56"/>
      <c r="Q105" s="125">
        <v>100000</v>
      </c>
      <c r="R105" s="125">
        <v>1542.05</v>
      </c>
      <c r="S105" s="56"/>
      <c r="T105" s="56"/>
      <c r="U105" s="56">
        <v>158506.43</v>
      </c>
      <c r="V105" s="56"/>
      <c r="W105" s="98">
        <v>1074575.1200000001</v>
      </c>
      <c r="Y105" s="98">
        <v>397.03</v>
      </c>
      <c r="AA105" s="98">
        <v>105470</v>
      </c>
      <c r="AC105" s="126">
        <v>497959</v>
      </c>
      <c r="AE105" s="126">
        <v>4120</v>
      </c>
      <c r="AF105" s="126">
        <v>349684.46</v>
      </c>
      <c r="AG105" s="126">
        <v>141178.38</v>
      </c>
      <c r="AK105" s="97">
        <f t="shared" si="7"/>
        <v>516761.19999999995</v>
      </c>
      <c r="AL105" s="63">
        <f t="shared" si="8"/>
        <v>101542.05</v>
      </c>
      <c r="AM105" s="64">
        <f t="shared" si="9"/>
        <v>415219.14999999997</v>
      </c>
      <c r="AN105" s="60">
        <f t="shared" si="10"/>
        <v>1180442.1500000001</v>
      </c>
      <c r="AO105" s="59">
        <f t="shared" si="11"/>
        <v>992941.84</v>
      </c>
      <c r="AP105" s="69">
        <f t="shared" si="12"/>
        <v>187500.31000000017</v>
      </c>
    </row>
    <row r="106" spans="1:42" ht="15" thickBot="1" x14ac:dyDescent="0.25">
      <c r="A106" s="50" t="s">
        <v>402</v>
      </c>
      <c r="B106" s="50" t="s">
        <v>403</v>
      </c>
      <c r="C106" s="86">
        <v>4152</v>
      </c>
      <c r="D106" s="87" t="s">
        <v>791</v>
      </c>
      <c r="E106" s="56" t="s">
        <v>1903</v>
      </c>
      <c r="F106" s="124">
        <v>149438.34</v>
      </c>
      <c r="G106" s="124">
        <v>24070</v>
      </c>
      <c r="H106" s="124">
        <v>73590.11</v>
      </c>
      <c r="J106" s="56"/>
      <c r="K106" s="56">
        <v>989842.08</v>
      </c>
      <c r="L106" s="56">
        <v>401769.83</v>
      </c>
      <c r="M106" s="56"/>
      <c r="N106" s="56"/>
      <c r="O106" s="125">
        <v>0</v>
      </c>
      <c r="R106" s="125">
        <v>0</v>
      </c>
      <c r="S106" s="56"/>
      <c r="T106" s="56"/>
      <c r="U106" s="56">
        <v>27.24</v>
      </c>
      <c r="V106" s="56">
        <v>1687514</v>
      </c>
      <c r="W106" s="98">
        <v>1292362.02</v>
      </c>
      <c r="Y106" s="98">
        <v>384.14</v>
      </c>
      <c r="AC106" s="126">
        <v>299360</v>
      </c>
      <c r="AF106" s="126">
        <v>322167.64</v>
      </c>
      <c r="AG106" s="126">
        <v>134956.41</v>
      </c>
      <c r="AJ106" s="126">
        <v>50000</v>
      </c>
      <c r="AK106" s="97">
        <f t="shared" si="7"/>
        <v>247098.45</v>
      </c>
      <c r="AL106" s="63">
        <f t="shared" si="8"/>
        <v>0</v>
      </c>
      <c r="AM106" s="64">
        <f t="shared" si="9"/>
        <v>247098.45</v>
      </c>
      <c r="AN106" s="60">
        <f t="shared" si="10"/>
        <v>1292746.1599999999</v>
      </c>
      <c r="AO106" s="59">
        <f t="shared" si="11"/>
        <v>806484.05</v>
      </c>
      <c r="AP106" s="69">
        <f t="shared" si="12"/>
        <v>486262.10999999987</v>
      </c>
    </row>
    <row r="107" spans="1:42" ht="15" thickBot="1" x14ac:dyDescent="0.25">
      <c r="A107" s="50" t="s">
        <v>406</v>
      </c>
      <c r="B107" s="50" t="s">
        <v>407</v>
      </c>
      <c r="C107" s="86">
        <v>4559</v>
      </c>
      <c r="D107" s="87" t="s">
        <v>792</v>
      </c>
      <c r="E107" s="56" t="s">
        <v>1905</v>
      </c>
      <c r="F107" s="124">
        <v>279711.73</v>
      </c>
      <c r="G107" s="124">
        <v>0</v>
      </c>
      <c r="H107" s="124">
        <v>85792.9</v>
      </c>
      <c r="J107" s="56"/>
      <c r="K107" s="56">
        <v>935915.17</v>
      </c>
      <c r="L107" s="56">
        <v>243978.69</v>
      </c>
      <c r="M107" s="56"/>
      <c r="N107" s="56"/>
      <c r="O107" s="125">
        <v>0</v>
      </c>
      <c r="R107" s="125">
        <v>323.89999999999998</v>
      </c>
      <c r="S107" s="56"/>
      <c r="T107" s="56"/>
      <c r="U107" s="56">
        <v>748</v>
      </c>
      <c r="V107" s="56">
        <v>4303318.3099999996</v>
      </c>
      <c r="W107" s="98">
        <v>937085.62</v>
      </c>
      <c r="X107" s="98">
        <v>40000</v>
      </c>
      <c r="Y107" s="98">
        <v>409.74</v>
      </c>
      <c r="AA107" s="98">
        <v>1594336</v>
      </c>
      <c r="AB107" s="98">
        <v>30000</v>
      </c>
      <c r="AC107" s="126">
        <v>1850479</v>
      </c>
      <c r="AF107" s="126">
        <v>357351.39</v>
      </c>
      <c r="AG107" s="126">
        <v>80862.399999999994</v>
      </c>
      <c r="AK107" s="97">
        <f t="shared" si="7"/>
        <v>365504.63</v>
      </c>
      <c r="AL107" s="63">
        <f t="shared" si="8"/>
        <v>323.89999999999998</v>
      </c>
      <c r="AM107" s="64">
        <f t="shared" si="9"/>
        <v>365180.73</v>
      </c>
      <c r="AN107" s="60">
        <f t="shared" si="10"/>
        <v>2601831.36</v>
      </c>
      <c r="AO107" s="59">
        <f t="shared" si="11"/>
        <v>2288692.79</v>
      </c>
      <c r="AP107" s="69">
        <f t="shared" si="12"/>
        <v>313138.56999999983</v>
      </c>
    </row>
    <row r="108" spans="1:42" ht="15" thickBot="1" x14ac:dyDescent="0.25">
      <c r="A108" s="50" t="s">
        <v>406</v>
      </c>
      <c r="B108" s="50" t="s">
        <v>407</v>
      </c>
      <c r="C108" s="86">
        <v>1402</v>
      </c>
      <c r="D108" s="87" t="s">
        <v>793</v>
      </c>
      <c r="E108" s="56" t="s">
        <v>1906</v>
      </c>
      <c r="F108" s="124">
        <v>274761.99</v>
      </c>
      <c r="G108" s="124">
        <v>0</v>
      </c>
      <c r="H108" s="124">
        <v>82313.63</v>
      </c>
      <c r="J108" s="56"/>
      <c r="K108" s="56">
        <v>801543.27</v>
      </c>
      <c r="L108" s="56">
        <v>215725.76</v>
      </c>
      <c r="M108" s="56"/>
      <c r="N108" s="56"/>
      <c r="O108" s="125">
        <v>0</v>
      </c>
      <c r="P108" s="125">
        <v>23249.1</v>
      </c>
      <c r="R108" s="125">
        <v>289.67</v>
      </c>
      <c r="S108" s="56"/>
      <c r="T108" s="56"/>
      <c r="U108" s="56">
        <v>-152</v>
      </c>
      <c r="V108" s="56">
        <v>2346487</v>
      </c>
      <c r="W108" s="98">
        <v>646213.87</v>
      </c>
      <c r="Y108" s="98">
        <v>477.98</v>
      </c>
      <c r="AA108" s="98">
        <v>904372</v>
      </c>
      <c r="AB108" s="98">
        <v>35200</v>
      </c>
      <c r="AC108" s="126">
        <v>961900</v>
      </c>
      <c r="AF108" s="126">
        <v>330497.26</v>
      </c>
      <c r="AG108" s="126">
        <v>121460.32</v>
      </c>
      <c r="AK108" s="97">
        <f t="shared" si="7"/>
        <v>357075.62</v>
      </c>
      <c r="AL108" s="63">
        <f t="shared" si="8"/>
        <v>23538.769999999997</v>
      </c>
      <c r="AM108" s="64">
        <f t="shared" si="9"/>
        <v>333536.84999999998</v>
      </c>
      <c r="AN108" s="60">
        <f t="shared" si="10"/>
        <v>1586263.85</v>
      </c>
      <c r="AO108" s="59">
        <f t="shared" si="11"/>
        <v>1413857.58</v>
      </c>
      <c r="AP108" s="69">
        <f t="shared" si="12"/>
        <v>172406.27000000002</v>
      </c>
    </row>
    <row r="109" spans="1:42" ht="15" thickBot="1" x14ac:dyDescent="0.25">
      <c r="A109" s="50" t="s">
        <v>406</v>
      </c>
      <c r="B109" s="50" t="s">
        <v>407</v>
      </c>
      <c r="C109" s="86">
        <v>4041</v>
      </c>
      <c r="D109" s="87" t="s">
        <v>794</v>
      </c>
      <c r="E109" s="56" t="s">
        <v>1907</v>
      </c>
      <c r="F109" s="124">
        <v>355297.86</v>
      </c>
      <c r="G109" s="124">
        <v>0</v>
      </c>
      <c r="H109" s="124">
        <v>44871.38</v>
      </c>
      <c r="J109" s="56"/>
      <c r="K109" s="56">
        <v>1172801.57</v>
      </c>
      <c r="L109" s="56">
        <v>236290.51</v>
      </c>
      <c r="M109" s="56"/>
      <c r="N109" s="56"/>
      <c r="O109" s="125">
        <v>0</v>
      </c>
      <c r="P109" s="125">
        <v>31198.71</v>
      </c>
      <c r="R109" s="125">
        <v>180.04</v>
      </c>
      <c r="S109" s="56"/>
      <c r="T109" s="56"/>
      <c r="U109" s="56">
        <v>-24142</v>
      </c>
      <c r="V109" s="56">
        <v>2125037.4300000002</v>
      </c>
      <c r="W109" s="98">
        <v>813502.75</v>
      </c>
      <c r="Y109" s="98">
        <v>604.57000000000005</v>
      </c>
      <c r="AA109" s="98">
        <v>408505.59999999998</v>
      </c>
      <c r="AB109" s="98">
        <v>308850</v>
      </c>
      <c r="AC109" s="126">
        <v>754273.6</v>
      </c>
      <c r="AF109" s="126">
        <v>512288.8</v>
      </c>
      <c r="AG109" s="126">
        <v>123587.29</v>
      </c>
      <c r="AK109" s="97">
        <f t="shared" si="7"/>
        <v>400169.24</v>
      </c>
      <c r="AL109" s="63">
        <f t="shared" si="8"/>
        <v>31378.75</v>
      </c>
      <c r="AM109" s="64">
        <f t="shared" si="9"/>
        <v>368790.49</v>
      </c>
      <c r="AN109" s="60">
        <f t="shared" si="10"/>
        <v>1531462.92</v>
      </c>
      <c r="AO109" s="59">
        <f t="shared" si="11"/>
        <v>1390149.69</v>
      </c>
      <c r="AP109" s="69">
        <f t="shared" si="12"/>
        <v>141313.22999999998</v>
      </c>
    </row>
    <row r="110" spans="1:42" ht="15" thickBot="1" x14ac:dyDescent="0.25">
      <c r="A110" s="50" t="s">
        <v>406</v>
      </c>
      <c r="B110" s="50" t="s">
        <v>407</v>
      </c>
      <c r="C110" s="86">
        <v>3664</v>
      </c>
      <c r="D110" s="87" t="s">
        <v>795</v>
      </c>
      <c r="E110" s="56" t="s">
        <v>1908</v>
      </c>
      <c r="F110" s="124">
        <v>557778.38</v>
      </c>
      <c r="G110" s="124">
        <v>0</v>
      </c>
      <c r="H110" s="124">
        <v>51349.98</v>
      </c>
      <c r="J110" s="56"/>
      <c r="K110" s="56">
        <v>341034.51</v>
      </c>
      <c r="L110" s="56">
        <v>183711.68</v>
      </c>
      <c r="M110" s="56"/>
      <c r="N110" s="56"/>
      <c r="O110" s="125">
        <v>0</v>
      </c>
      <c r="P110" s="125">
        <v>31941.29</v>
      </c>
      <c r="R110" s="125">
        <v>335.59</v>
      </c>
      <c r="S110" s="56"/>
      <c r="T110" s="56"/>
      <c r="U110" s="56"/>
      <c r="V110" s="56">
        <v>1196485.3400000001</v>
      </c>
      <c r="W110" s="98">
        <v>749058.93</v>
      </c>
      <c r="Y110" s="98">
        <v>1044.1300000000001</v>
      </c>
      <c r="AA110" s="98">
        <v>638400</v>
      </c>
      <c r="AB110" s="98">
        <v>425316</v>
      </c>
      <c r="AC110" s="126">
        <v>1086640</v>
      </c>
      <c r="AF110" s="126">
        <v>458433.33</v>
      </c>
      <c r="AG110" s="126">
        <v>70081.58</v>
      </c>
      <c r="AK110" s="97">
        <f t="shared" si="7"/>
        <v>609128.36</v>
      </c>
      <c r="AL110" s="63">
        <f t="shared" si="8"/>
        <v>32276.880000000001</v>
      </c>
      <c r="AM110" s="64">
        <f t="shared" si="9"/>
        <v>576851.48</v>
      </c>
      <c r="AN110" s="60">
        <f t="shared" si="10"/>
        <v>1813819.06</v>
      </c>
      <c r="AO110" s="59">
        <f t="shared" si="11"/>
        <v>1615154.9100000001</v>
      </c>
      <c r="AP110" s="69">
        <f t="shared" si="12"/>
        <v>198664.14999999991</v>
      </c>
    </row>
    <row r="111" spans="1:42" ht="15" thickBot="1" x14ac:dyDescent="0.25">
      <c r="A111" s="50" t="s">
        <v>406</v>
      </c>
      <c r="B111" s="50" t="s">
        <v>407</v>
      </c>
      <c r="C111" s="86">
        <v>1748</v>
      </c>
      <c r="D111" s="87" t="s">
        <v>796</v>
      </c>
      <c r="E111" s="56" t="s">
        <v>1926</v>
      </c>
      <c r="F111" s="124">
        <v>156638.66</v>
      </c>
      <c r="G111" s="124">
        <v>0</v>
      </c>
      <c r="H111" s="124">
        <v>36993.040000000001</v>
      </c>
      <c r="J111" s="56"/>
      <c r="K111" s="56">
        <v>653725.98</v>
      </c>
      <c r="L111" s="56">
        <v>177682.79</v>
      </c>
      <c r="M111" s="56"/>
      <c r="N111" s="56"/>
      <c r="O111" s="125">
        <v>0</v>
      </c>
      <c r="R111" s="125">
        <v>138.59</v>
      </c>
      <c r="S111" s="56"/>
      <c r="T111" s="56"/>
      <c r="U111" s="56">
        <v>-238.36</v>
      </c>
      <c r="V111" s="56">
        <v>1169693.49</v>
      </c>
      <c r="W111" s="98">
        <v>572729.93000000005</v>
      </c>
      <c r="Y111" s="98">
        <v>252.9</v>
      </c>
      <c r="AA111" s="98">
        <v>580812</v>
      </c>
      <c r="AC111" s="126">
        <v>664276</v>
      </c>
      <c r="AE111" s="126">
        <v>1504</v>
      </c>
      <c r="AF111" s="126">
        <v>237811.68</v>
      </c>
      <c r="AG111" s="126">
        <v>122805.79</v>
      </c>
      <c r="AK111" s="97">
        <f t="shared" si="7"/>
        <v>193631.7</v>
      </c>
      <c r="AL111" s="63">
        <f t="shared" si="8"/>
        <v>138.59</v>
      </c>
      <c r="AM111" s="64">
        <f t="shared" si="9"/>
        <v>193493.11000000002</v>
      </c>
      <c r="AN111" s="60">
        <f t="shared" si="10"/>
        <v>1153794.83</v>
      </c>
      <c r="AO111" s="59">
        <f t="shared" si="11"/>
        <v>1026397.47</v>
      </c>
      <c r="AP111" s="69">
        <f t="shared" si="12"/>
        <v>127397.3600000001</v>
      </c>
    </row>
    <row r="112" spans="1:42" ht="15" thickBot="1" x14ac:dyDescent="0.25">
      <c r="A112" s="50" t="s">
        <v>410</v>
      </c>
      <c r="B112" s="50" t="s">
        <v>411</v>
      </c>
      <c r="C112" s="86">
        <v>5082</v>
      </c>
      <c r="D112" s="87" t="s">
        <v>797</v>
      </c>
      <c r="E112" s="56" t="s">
        <v>1909</v>
      </c>
      <c r="F112" s="124">
        <v>1288925.98</v>
      </c>
      <c r="G112" s="124">
        <v>0</v>
      </c>
      <c r="H112" s="124">
        <v>86013.99</v>
      </c>
      <c r="J112" s="56"/>
      <c r="K112" s="56">
        <v>1616699.28</v>
      </c>
      <c r="L112" s="56">
        <v>200539.68</v>
      </c>
      <c r="M112" s="56"/>
      <c r="N112" s="56"/>
      <c r="O112" s="125">
        <v>0</v>
      </c>
      <c r="R112" s="125">
        <v>152.74</v>
      </c>
      <c r="S112" s="56"/>
      <c r="T112" s="56">
        <v>1809812.26</v>
      </c>
      <c r="U112" s="56">
        <v>-1388</v>
      </c>
      <c r="V112" s="56">
        <v>620039.24</v>
      </c>
      <c r="W112" s="98">
        <v>1534515.69</v>
      </c>
      <c r="Y112" s="98">
        <v>966.5</v>
      </c>
      <c r="AA112" s="98">
        <v>884623.2</v>
      </c>
      <c r="AB112" s="98">
        <v>758203</v>
      </c>
      <c r="AC112" s="126">
        <v>1196858.2</v>
      </c>
      <c r="AF112" s="126">
        <v>761622.94</v>
      </c>
      <c r="AG112" s="126">
        <v>168599.89</v>
      </c>
      <c r="AK112" s="97">
        <f t="shared" si="7"/>
        <v>1374939.97</v>
      </c>
      <c r="AL112" s="63">
        <f t="shared" si="8"/>
        <v>152.74</v>
      </c>
      <c r="AM112" s="64">
        <f t="shared" si="9"/>
        <v>1374787.23</v>
      </c>
      <c r="AN112" s="60">
        <f t="shared" si="10"/>
        <v>3178308.3899999997</v>
      </c>
      <c r="AO112" s="59">
        <f t="shared" si="11"/>
        <v>2127081.0299999998</v>
      </c>
      <c r="AP112" s="69">
        <f t="shared" si="12"/>
        <v>1051227.3599999999</v>
      </c>
    </row>
    <row r="113" spans="1:42" ht="15" thickBot="1" x14ac:dyDescent="0.25">
      <c r="A113" s="50" t="s">
        <v>410</v>
      </c>
      <c r="B113" s="50" t="s">
        <v>411</v>
      </c>
      <c r="C113" s="86">
        <v>5235</v>
      </c>
      <c r="D113" s="87" t="s">
        <v>798</v>
      </c>
      <c r="E113" s="56" t="s">
        <v>1910</v>
      </c>
      <c r="F113" s="124">
        <v>556893.73</v>
      </c>
      <c r="G113" s="124">
        <v>0</v>
      </c>
      <c r="H113" s="124">
        <v>21057.29</v>
      </c>
      <c r="J113" s="56"/>
      <c r="K113" s="56">
        <v>760948.52</v>
      </c>
      <c r="L113" s="56">
        <v>251406.38</v>
      </c>
      <c r="M113" s="56"/>
      <c r="N113" s="56"/>
      <c r="R113" s="125">
        <v>6.9</v>
      </c>
      <c r="S113" s="56"/>
      <c r="T113" s="56">
        <v>-1838496.71</v>
      </c>
      <c r="U113" s="56">
        <v>605.6</v>
      </c>
      <c r="V113" s="56">
        <v>3271774.09</v>
      </c>
      <c r="W113" s="98">
        <v>1810537.75</v>
      </c>
      <c r="Y113" s="98">
        <v>898.56</v>
      </c>
      <c r="AA113" s="98">
        <v>944400</v>
      </c>
      <c r="AB113" s="98">
        <v>54500</v>
      </c>
      <c r="AC113" s="126">
        <v>1458546</v>
      </c>
      <c r="AE113" s="126">
        <v>14189</v>
      </c>
      <c r="AF113" s="126">
        <v>945955.81</v>
      </c>
      <c r="AG113" s="126">
        <v>140136.46</v>
      </c>
      <c r="AH113" s="126">
        <v>7601</v>
      </c>
      <c r="AK113" s="97">
        <f t="shared" si="7"/>
        <v>577951.02</v>
      </c>
      <c r="AL113" s="63">
        <f t="shared" si="8"/>
        <v>6.9</v>
      </c>
      <c r="AM113" s="64">
        <f t="shared" si="9"/>
        <v>577944.12</v>
      </c>
      <c r="AN113" s="60">
        <f t="shared" si="10"/>
        <v>2810336.31</v>
      </c>
      <c r="AO113" s="59">
        <f t="shared" si="11"/>
        <v>2566428.27</v>
      </c>
      <c r="AP113" s="69">
        <f t="shared" si="12"/>
        <v>243908.04000000004</v>
      </c>
    </row>
    <row r="114" spans="1:42" ht="15" thickBot="1" x14ac:dyDescent="0.25">
      <c r="A114" s="50" t="s">
        <v>410</v>
      </c>
      <c r="B114" s="50" t="s">
        <v>411</v>
      </c>
      <c r="C114" s="86">
        <v>2707</v>
      </c>
      <c r="D114" s="87" t="s">
        <v>799</v>
      </c>
      <c r="E114" s="56" t="s">
        <v>1911</v>
      </c>
      <c r="F114" s="124">
        <v>501263</v>
      </c>
      <c r="G114" s="124">
        <v>24000</v>
      </c>
      <c r="H114" s="124">
        <v>34735.699999999997</v>
      </c>
      <c r="J114" s="56"/>
      <c r="K114" s="56">
        <v>393405.17</v>
      </c>
      <c r="L114" s="56">
        <v>240214.22</v>
      </c>
      <c r="M114" s="56"/>
      <c r="N114" s="56"/>
      <c r="O114" s="125">
        <v>0</v>
      </c>
      <c r="Q114" s="125">
        <v>41400</v>
      </c>
      <c r="R114" s="125">
        <v>862</v>
      </c>
      <c r="S114" s="56"/>
      <c r="T114" s="56">
        <v>-194462.51</v>
      </c>
      <c r="U114" s="56">
        <v>420770</v>
      </c>
      <c r="V114" s="56">
        <v>679737.85</v>
      </c>
      <c r="W114" s="98">
        <v>1053824.81</v>
      </c>
      <c r="X114" s="98">
        <v>30797</v>
      </c>
      <c r="Y114" s="98">
        <v>861.77</v>
      </c>
      <c r="AA114" s="98">
        <v>495050</v>
      </c>
      <c r="AC114" s="126">
        <v>813690</v>
      </c>
      <c r="AF114" s="126">
        <v>375088.72</v>
      </c>
      <c r="AG114" s="126">
        <v>33377.11</v>
      </c>
      <c r="AH114" s="126">
        <v>325</v>
      </c>
      <c r="AJ114" s="126">
        <v>80000</v>
      </c>
      <c r="AK114" s="97">
        <f t="shared" si="7"/>
        <v>559998.69999999995</v>
      </c>
      <c r="AL114" s="63">
        <f t="shared" si="8"/>
        <v>42262</v>
      </c>
      <c r="AM114" s="64">
        <f t="shared" si="9"/>
        <v>517736.69999999995</v>
      </c>
      <c r="AN114" s="60">
        <f t="shared" si="10"/>
        <v>1580533.58</v>
      </c>
      <c r="AO114" s="59">
        <f t="shared" si="11"/>
        <v>1302480.83</v>
      </c>
      <c r="AP114" s="69">
        <f t="shared" si="12"/>
        <v>278052.75</v>
      </c>
    </row>
    <row r="115" spans="1:42" ht="15" thickBot="1" x14ac:dyDescent="0.25">
      <c r="A115" s="50" t="s">
        <v>410</v>
      </c>
      <c r="B115" s="50" t="s">
        <v>411</v>
      </c>
      <c r="C115" s="86">
        <v>4472</v>
      </c>
      <c r="D115" s="87" t="s">
        <v>800</v>
      </c>
      <c r="E115" s="56" t="s">
        <v>1912</v>
      </c>
      <c r="F115" s="124">
        <v>961671.33</v>
      </c>
      <c r="G115" s="124">
        <v>4785</v>
      </c>
      <c r="H115" s="124">
        <v>27611.74</v>
      </c>
      <c r="J115" s="56"/>
      <c r="K115" s="56">
        <v>1085953.97</v>
      </c>
      <c r="L115" s="56">
        <v>356590.91</v>
      </c>
      <c r="M115" s="56"/>
      <c r="N115" s="56"/>
      <c r="R115" s="125">
        <v>0</v>
      </c>
      <c r="S115" s="56"/>
      <c r="T115" s="56">
        <v>94098.6</v>
      </c>
      <c r="U115" s="56"/>
      <c r="V115" s="56">
        <v>1731639.01</v>
      </c>
      <c r="W115" s="98">
        <v>1608253.26</v>
      </c>
      <c r="X115" s="98">
        <v>411608</v>
      </c>
      <c r="Y115" s="98">
        <v>605.70000000000005</v>
      </c>
      <c r="AA115" s="98">
        <v>788720</v>
      </c>
      <c r="AC115" s="126">
        <v>1238330</v>
      </c>
      <c r="AF115" s="126">
        <v>584983.11</v>
      </c>
      <c r="AG115" s="126">
        <v>148670.51</v>
      </c>
      <c r="AK115" s="97">
        <f t="shared" si="7"/>
        <v>994068.07</v>
      </c>
      <c r="AL115" s="63">
        <f t="shared" si="8"/>
        <v>0</v>
      </c>
      <c r="AM115" s="64">
        <f t="shared" si="9"/>
        <v>994068.07</v>
      </c>
      <c r="AN115" s="60">
        <f t="shared" si="10"/>
        <v>2809186.96</v>
      </c>
      <c r="AO115" s="59">
        <f t="shared" si="11"/>
        <v>1971983.6199999999</v>
      </c>
      <c r="AP115" s="69">
        <f t="shared" si="12"/>
        <v>837203.34000000008</v>
      </c>
    </row>
    <row r="116" spans="1:42" ht="15" thickBot="1" x14ac:dyDescent="0.25">
      <c r="A116" s="50" t="s">
        <v>410</v>
      </c>
      <c r="B116" s="50" t="s">
        <v>411</v>
      </c>
      <c r="C116" s="86">
        <v>1392</v>
      </c>
      <c r="D116" s="87" t="s">
        <v>801</v>
      </c>
      <c r="E116" s="56" t="s">
        <v>1913</v>
      </c>
      <c r="F116" s="124">
        <v>227031.5</v>
      </c>
      <c r="G116" s="124">
        <v>0</v>
      </c>
      <c r="H116" s="124">
        <v>44510.79</v>
      </c>
      <c r="J116" s="56"/>
      <c r="K116" s="56">
        <v>386741.07</v>
      </c>
      <c r="L116" s="56">
        <v>354846.05</v>
      </c>
      <c r="M116" s="56"/>
      <c r="N116" s="56"/>
      <c r="O116" s="125">
        <v>0</v>
      </c>
      <c r="P116" s="125">
        <v>0</v>
      </c>
      <c r="Q116" s="125">
        <v>5400</v>
      </c>
      <c r="R116" s="125">
        <v>36</v>
      </c>
      <c r="S116" s="56"/>
      <c r="T116" s="56">
        <v>-1502847.15</v>
      </c>
      <c r="U116" s="56"/>
      <c r="V116" s="56">
        <v>2353915.73</v>
      </c>
      <c r="W116" s="98">
        <v>648569.49</v>
      </c>
      <c r="Y116" s="98">
        <v>313.37</v>
      </c>
      <c r="AA116" s="98">
        <v>390600</v>
      </c>
      <c r="AC116" s="126">
        <v>449900</v>
      </c>
      <c r="AE116" s="126">
        <v>492</v>
      </c>
      <c r="AF116" s="126">
        <v>279322.31</v>
      </c>
      <c r="AG116" s="126">
        <v>102195.72</v>
      </c>
      <c r="AH116" s="126">
        <v>8554</v>
      </c>
      <c r="AK116" s="97">
        <f t="shared" si="7"/>
        <v>271542.28999999998</v>
      </c>
      <c r="AL116" s="63">
        <f t="shared" si="8"/>
        <v>5436</v>
      </c>
      <c r="AM116" s="64">
        <f t="shared" si="9"/>
        <v>266106.28999999998</v>
      </c>
      <c r="AN116" s="60">
        <f t="shared" si="10"/>
        <v>1039482.86</v>
      </c>
      <c r="AO116" s="59">
        <f t="shared" si="11"/>
        <v>840464.03</v>
      </c>
      <c r="AP116" s="69">
        <f t="shared" si="12"/>
        <v>199018.82999999996</v>
      </c>
    </row>
    <row r="117" spans="1:42" ht="15" thickBot="1" x14ac:dyDescent="0.25">
      <c r="A117" s="50" t="s">
        <v>410</v>
      </c>
      <c r="B117" s="50" t="s">
        <v>411</v>
      </c>
      <c r="C117" s="86">
        <v>4729</v>
      </c>
      <c r="D117" s="87" t="s">
        <v>802</v>
      </c>
      <c r="E117" s="56" t="s">
        <v>1914</v>
      </c>
      <c r="F117" s="124">
        <v>1006003.29</v>
      </c>
      <c r="G117" s="124">
        <v>30000.5</v>
      </c>
      <c r="H117" s="124">
        <v>33469.46</v>
      </c>
      <c r="J117" s="56"/>
      <c r="K117" s="56">
        <v>2484028.06</v>
      </c>
      <c r="L117" s="56">
        <v>303885.96000000002</v>
      </c>
      <c r="M117" s="56"/>
      <c r="N117" s="56"/>
      <c r="O117" s="125">
        <v>0</v>
      </c>
      <c r="Q117" s="125">
        <v>541692</v>
      </c>
      <c r="R117" s="125">
        <v>91.05</v>
      </c>
      <c r="S117" s="56"/>
      <c r="T117" s="56">
        <v>1966300.8</v>
      </c>
      <c r="U117" s="56">
        <v>6700</v>
      </c>
      <c r="V117" s="56">
        <v>1221990.08</v>
      </c>
      <c r="W117" s="98">
        <v>1986378.69</v>
      </c>
      <c r="Y117" s="98">
        <v>581.46</v>
      </c>
      <c r="AA117" s="98">
        <v>1239432</v>
      </c>
      <c r="AC117" s="126">
        <v>2022425</v>
      </c>
      <c r="AE117" s="126">
        <v>16468</v>
      </c>
      <c r="AF117" s="126">
        <v>732472.51</v>
      </c>
      <c r="AG117" s="126">
        <v>258791.45</v>
      </c>
      <c r="AJ117" s="126">
        <v>52.71</v>
      </c>
      <c r="AK117" s="97">
        <f t="shared" si="7"/>
        <v>1069473.25</v>
      </c>
      <c r="AL117" s="63">
        <f t="shared" si="8"/>
        <v>541783.05000000005</v>
      </c>
      <c r="AM117" s="64">
        <f t="shared" si="9"/>
        <v>527690.19999999995</v>
      </c>
      <c r="AN117" s="60">
        <f t="shared" si="10"/>
        <v>3226392.15</v>
      </c>
      <c r="AO117" s="59">
        <f t="shared" si="11"/>
        <v>3030209.67</v>
      </c>
      <c r="AP117" s="69">
        <f t="shared" si="12"/>
        <v>196182.47999999998</v>
      </c>
    </row>
    <row r="118" spans="1:42" ht="15" thickBot="1" x14ac:dyDescent="0.25">
      <c r="A118" s="50" t="s">
        <v>414</v>
      </c>
      <c r="B118" s="50" t="s">
        <v>415</v>
      </c>
      <c r="C118" s="86">
        <v>3571</v>
      </c>
      <c r="D118" s="87" t="s">
        <v>803</v>
      </c>
      <c r="E118" s="56" t="s">
        <v>1915</v>
      </c>
      <c r="F118" s="124">
        <v>654013.78</v>
      </c>
      <c r="G118" s="124">
        <v>0</v>
      </c>
      <c r="H118" s="124">
        <v>115149.18</v>
      </c>
      <c r="J118" s="56"/>
      <c r="K118" s="56">
        <v>1073496.67</v>
      </c>
      <c r="L118" s="56">
        <v>69252.72</v>
      </c>
      <c r="M118" s="56"/>
      <c r="N118" s="56"/>
      <c r="P118" s="125">
        <v>53253.68</v>
      </c>
      <c r="Q118" s="125">
        <v>113652</v>
      </c>
      <c r="R118" s="125">
        <v>5671</v>
      </c>
      <c r="S118" s="56"/>
      <c r="T118" s="56"/>
      <c r="U118" s="56">
        <v>278352.18</v>
      </c>
      <c r="V118" s="56">
        <v>1488507.55</v>
      </c>
      <c r="W118" s="98">
        <v>985124.71</v>
      </c>
      <c r="Y118" s="98">
        <v>665.44</v>
      </c>
      <c r="AA118" s="98">
        <v>689113</v>
      </c>
      <c r="AC118" s="126">
        <v>977433</v>
      </c>
      <c r="AF118" s="126">
        <v>283542.69</v>
      </c>
      <c r="AG118" s="126">
        <v>115426.2</v>
      </c>
      <c r="AH118" s="126">
        <v>12396</v>
      </c>
      <c r="AK118" s="97">
        <f t="shared" si="7"/>
        <v>769162.96</v>
      </c>
      <c r="AL118" s="63">
        <f t="shared" si="8"/>
        <v>172576.68</v>
      </c>
      <c r="AM118" s="64">
        <f t="shared" si="9"/>
        <v>596586.28</v>
      </c>
      <c r="AN118" s="60">
        <f t="shared" si="10"/>
        <v>1674903.15</v>
      </c>
      <c r="AO118" s="59">
        <f t="shared" si="11"/>
        <v>1388797.89</v>
      </c>
      <c r="AP118" s="69">
        <f t="shared" si="12"/>
        <v>286105.26</v>
      </c>
    </row>
    <row r="119" spans="1:42" ht="15" thickBot="1" x14ac:dyDescent="0.25">
      <c r="A119" s="50" t="s">
        <v>414</v>
      </c>
      <c r="B119" s="50" t="s">
        <v>415</v>
      </c>
      <c r="C119" s="86">
        <v>3383</v>
      </c>
      <c r="D119" s="87" t="s">
        <v>804</v>
      </c>
      <c r="E119" s="56" t="s">
        <v>1916</v>
      </c>
      <c r="F119" s="124">
        <v>684518.75</v>
      </c>
      <c r="G119" s="124">
        <v>64400</v>
      </c>
      <c r="H119" s="124">
        <v>6117.33</v>
      </c>
      <c r="J119" s="56"/>
      <c r="K119" s="56">
        <v>691303.21</v>
      </c>
      <c r="L119" s="56">
        <v>198534.2</v>
      </c>
      <c r="M119" s="56"/>
      <c r="N119" s="56"/>
      <c r="P119" s="125">
        <v>33200</v>
      </c>
      <c r="Q119" s="125">
        <v>135000</v>
      </c>
      <c r="S119" s="56"/>
      <c r="T119" s="56"/>
      <c r="U119" s="56">
        <v>-7500</v>
      </c>
      <c r="V119" s="56"/>
      <c r="W119" s="98">
        <v>777702.41</v>
      </c>
      <c r="Y119" s="98">
        <v>585.82000000000005</v>
      </c>
      <c r="AA119" s="98">
        <v>633240</v>
      </c>
      <c r="AC119" s="126">
        <v>848200</v>
      </c>
      <c r="AF119" s="126">
        <v>426666.76</v>
      </c>
      <c r="AG119" s="126">
        <v>89963.58</v>
      </c>
      <c r="AK119" s="97">
        <f t="shared" si="7"/>
        <v>755036.08</v>
      </c>
      <c r="AL119" s="63">
        <f t="shared" si="8"/>
        <v>168200</v>
      </c>
      <c r="AM119" s="64">
        <f t="shared" si="9"/>
        <v>586836.07999999996</v>
      </c>
      <c r="AN119" s="60">
        <f t="shared" si="10"/>
        <v>1411528.23</v>
      </c>
      <c r="AO119" s="59">
        <f t="shared" si="11"/>
        <v>1364830.34</v>
      </c>
      <c r="AP119" s="69">
        <f t="shared" si="12"/>
        <v>46697.889999999898</v>
      </c>
    </row>
    <row r="120" spans="1:42" ht="15" thickBot="1" x14ac:dyDescent="0.25">
      <c r="A120" s="50" t="s">
        <v>414</v>
      </c>
      <c r="B120" s="50" t="s">
        <v>415</v>
      </c>
      <c r="C120" s="86">
        <v>3666</v>
      </c>
      <c r="D120" s="87" t="s">
        <v>805</v>
      </c>
      <c r="E120" s="56" t="s">
        <v>1917</v>
      </c>
      <c r="F120" s="124">
        <v>894926.01</v>
      </c>
      <c r="G120" s="124">
        <v>97500</v>
      </c>
      <c r="H120" s="124">
        <v>10244.01</v>
      </c>
      <c r="J120" s="56"/>
      <c r="K120" s="56">
        <v>620265.25</v>
      </c>
      <c r="L120" s="56">
        <v>54825.79</v>
      </c>
      <c r="M120" s="56"/>
      <c r="N120" s="56"/>
      <c r="P120" s="125">
        <v>40026.9</v>
      </c>
      <c r="Q120" s="125">
        <v>194662</v>
      </c>
      <c r="R120" s="125">
        <v>6340.4</v>
      </c>
      <c r="S120" s="56"/>
      <c r="T120" s="56"/>
      <c r="U120" s="56">
        <v>62537.74</v>
      </c>
      <c r="V120" s="56">
        <v>1693308.65</v>
      </c>
      <c r="W120" s="98">
        <v>918554.91</v>
      </c>
      <c r="Y120" s="98">
        <v>957.13</v>
      </c>
      <c r="AA120" s="98">
        <v>950073.52</v>
      </c>
      <c r="AB120" s="98">
        <v>60</v>
      </c>
      <c r="AC120" s="126">
        <v>1108073.52</v>
      </c>
      <c r="AE120" s="126">
        <v>11392.7</v>
      </c>
      <c r="AF120" s="126">
        <v>437324.52</v>
      </c>
      <c r="AG120" s="126">
        <v>123306.17</v>
      </c>
      <c r="AH120" s="126">
        <v>8462</v>
      </c>
      <c r="AK120" s="97">
        <f t="shared" si="7"/>
        <v>1002670.02</v>
      </c>
      <c r="AL120" s="63">
        <f t="shared" si="8"/>
        <v>241029.3</v>
      </c>
      <c r="AM120" s="64">
        <f t="shared" si="9"/>
        <v>761640.72</v>
      </c>
      <c r="AN120" s="60">
        <f t="shared" si="10"/>
        <v>1869645.56</v>
      </c>
      <c r="AO120" s="59">
        <f t="shared" si="11"/>
        <v>1688558.91</v>
      </c>
      <c r="AP120" s="69">
        <f t="shared" si="12"/>
        <v>181086.65000000014</v>
      </c>
    </row>
    <row r="121" spans="1:42" ht="15" thickBot="1" x14ac:dyDescent="0.25">
      <c r="A121" s="50" t="s">
        <v>414</v>
      </c>
      <c r="B121" s="50" t="s">
        <v>415</v>
      </c>
      <c r="C121" s="86">
        <v>4139</v>
      </c>
      <c r="D121" s="87" t="s">
        <v>806</v>
      </c>
      <c r="E121" s="56" t="s">
        <v>1918</v>
      </c>
      <c r="F121" s="124">
        <v>405198.78</v>
      </c>
      <c r="G121" s="124">
        <v>98800</v>
      </c>
      <c r="H121" s="124">
        <v>105159.31</v>
      </c>
      <c r="J121" s="56"/>
      <c r="K121" s="56">
        <v>1137475.8799999999</v>
      </c>
      <c r="L121" s="56">
        <v>123157.46</v>
      </c>
      <c r="M121" s="56"/>
      <c r="N121" s="56"/>
      <c r="P121" s="125">
        <v>140369.22</v>
      </c>
      <c r="R121" s="125">
        <v>20</v>
      </c>
      <c r="S121" s="56"/>
      <c r="T121" s="56"/>
      <c r="U121" s="56">
        <v>-66029.259999999995</v>
      </c>
      <c r="V121" s="56"/>
      <c r="W121" s="98">
        <v>907844.07</v>
      </c>
      <c r="Y121" s="98">
        <v>609.55999999999995</v>
      </c>
      <c r="AA121" s="98">
        <v>674953.6</v>
      </c>
      <c r="AB121" s="98">
        <v>5000</v>
      </c>
      <c r="AC121" s="126">
        <v>872413.6</v>
      </c>
      <c r="AF121" s="126">
        <v>401028.21</v>
      </c>
      <c r="AG121" s="126">
        <v>172234.36</v>
      </c>
      <c r="AK121" s="97">
        <f t="shared" si="7"/>
        <v>609158.09000000008</v>
      </c>
      <c r="AL121" s="63">
        <f t="shared" si="8"/>
        <v>140389.22</v>
      </c>
      <c r="AM121" s="64">
        <f t="shared" si="9"/>
        <v>468768.87000000011</v>
      </c>
      <c r="AN121" s="60">
        <f t="shared" si="10"/>
        <v>1588407.23</v>
      </c>
      <c r="AO121" s="59">
        <f t="shared" si="11"/>
        <v>1445676.17</v>
      </c>
      <c r="AP121" s="69">
        <f t="shared" si="12"/>
        <v>142731.06000000006</v>
      </c>
    </row>
    <row r="122" spans="1:42" ht="15" thickBot="1" x14ac:dyDescent="0.25">
      <c r="A122" s="50" t="s">
        <v>414</v>
      </c>
      <c r="B122" s="50" t="s">
        <v>415</v>
      </c>
      <c r="C122" s="86">
        <v>1457</v>
      </c>
      <c r="D122" s="87" t="s">
        <v>807</v>
      </c>
      <c r="E122" s="56" t="s">
        <v>1919</v>
      </c>
      <c r="F122" s="124">
        <v>406409.16</v>
      </c>
      <c r="G122" s="124">
        <v>22400</v>
      </c>
      <c r="H122" s="124">
        <v>55221.81</v>
      </c>
      <c r="J122" s="56"/>
      <c r="K122" s="56">
        <v>333588.5</v>
      </c>
      <c r="L122" s="56">
        <v>38879.550000000003</v>
      </c>
      <c r="M122" s="56"/>
      <c r="N122" s="56"/>
      <c r="P122" s="125">
        <v>48465.51</v>
      </c>
      <c r="Q122" s="125">
        <v>50000</v>
      </c>
      <c r="R122" s="125">
        <v>2449</v>
      </c>
      <c r="S122" s="56"/>
      <c r="T122" s="56"/>
      <c r="U122" s="56">
        <v>139389.5</v>
      </c>
      <c r="V122" s="56"/>
      <c r="W122" s="98">
        <v>859052.46</v>
      </c>
      <c r="Y122" s="98">
        <v>346.68</v>
      </c>
      <c r="AA122" s="98">
        <v>584507.9</v>
      </c>
      <c r="AC122" s="126">
        <v>904387.9</v>
      </c>
      <c r="AF122" s="126">
        <v>299129.87</v>
      </c>
      <c r="AG122" s="126">
        <v>48798.63</v>
      </c>
      <c r="AK122" s="97">
        <f t="shared" si="7"/>
        <v>484030.97</v>
      </c>
      <c r="AL122" s="63">
        <f t="shared" si="8"/>
        <v>100914.51000000001</v>
      </c>
      <c r="AM122" s="64">
        <f t="shared" si="9"/>
        <v>383116.45999999996</v>
      </c>
      <c r="AN122" s="60">
        <f t="shared" si="10"/>
        <v>1443907.04</v>
      </c>
      <c r="AO122" s="59">
        <f t="shared" si="11"/>
        <v>1252316.3999999999</v>
      </c>
      <c r="AP122" s="69">
        <f t="shared" si="12"/>
        <v>191590.64000000013</v>
      </c>
    </row>
    <row r="123" spans="1:42" ht="15" thickBot="1" x14ac:dyDescent="0.25">
      <c r="A123" s="50" t="s">
        <v>414</v>
      </c>
      <c r="B123" s="50" t="s">
        <v>415</v>
      </c>
      <c r="C123" s="86">
        <v>2356</v>
      </c>
      <c r="D123" s="87" t="s">
        <v>808</v>
      </c>
      <c r="E123" s="56" t="s">
        <v>1927</v>
      </c>
      <c r="F123" s="124">
        <v>340345.37</v>
      </c>
      <c r="G123" s="124">
        <v>63200</v>
      </c>
      <c r="H123" s="124">
        <v>74374.34</v>
      </c>
      <c r="J123" s="56"/>
      <c r="K123" s="56">
        <v>760544.53</v>
      </c>
      <c r="L123" s="56">
        <v>120414.91</v>
      </c>
      <c r="M123" s="56"/>
      <c r="N123" s="56"/>
      <c r="P123" s="125">
        <v>223695.54</v>
      </c>
      <c r="R123" s="125">
        <v>1181.3900000000001</v>
      </c>
      <c r="S123" s="56"/>
      <c r="T123" s="56"/>
      <c r="U123" s="56">
        <v>29301.24</v>
      </c>
      <c r="V123" s="56">
        <v>2439641.09</v>
      </c>
      <c r="W123" s="98">
        <v>446416.35</v>
      </c>
      <c r="X123" s="98">
        <v>47754.52</v>
      </c>
      <c r="Y123" s="98">
        <v>602.05999999999995</v>
      </c>
      <c r="AA123" s="98">
        <v>948180</v>
      </c>
      <c r="AB123" s="98">
        <v>4000</v>
      </c>
      <c r="AC123" s="126">
        <v>1085880</v>
      </c>
      <c r="AF123" s="126">
        <v>270238.38</v>
      </c>
      <c r="AG123" s="126">
        <v>163223.04000000001</v>
      </c>
      <c r="AK123" s="97">
        <f t="shared" si="7"/>
        <v>477919.70999999996</v>
      </c>
      <c r="AL123" s="63">
        <f t="shared" si="8"/>
        <v>224876.93000000002</v>
      </c>
      <c r="AM123" s="64">
        <f t="shared" si="9"/>
        <v>253042.77999999994</v>
      </c>
      <c r="AN123" s="60">
        <f t="shared" si="10"/>
        <v>1446952.93</v>
      </c>
      <c r="AO123" s="59">
        <f t="shared" si="11"/>
        <v>1519341.42</v>
      </c>
      <c r="AP123" s="69">
        <f t="shared" si="12"/>
        <v>-72388.489999999991</v>
      </c>
    </row>
    <row r="124" spans="1:42" ht="15" thickBot="1" x14ac:dyDescent="0.25">
      <c r="A124" s="50" t="s">
        <v>414</v>
      </c>
      <c r="B124" s="50" t="s">
        <v>415</v>
      </c>
      <c r="C124" s="86">
        <v>3094</v>
      </c>
      <c r="D124" s="87" t="s">
        <v>809</v>
      </c>
      <c r="E124" s="56" t="s">
        <v>1929</v>
      </c>
      <c r="F124" s="124">
        <v>611182.19999999995</v>
      </c>
      <c r="G124" s="124">
        <v>48100</v>
      </c>
      <c r="H124" s="124">
        <v>106541.1</v>
      </c>
      <c r="J124" s="56"/>
      <c r="K124" s="56">
        <v>864702.22</v>
      </c>
      <c r="L124" s="56">
        <v>133431.21</v>
      </c>
      <c r="M124" s="56"/>
      <c r="N124" s="56"/>
      <c r="P124" s="125">
        <v>28697.26</v>
      </c>
      <c r="Q124" s="125">
        <v>100000</v>
      </c>
      <c r="R124" s="125">
        <v>3868.01</v>
      </c>
      <c r="S124" s="56"/>
      <c r="T124" s="56"/>
      <c r="U124" s="56">
        <v>1000</v>
      </c>
      <c r="V124" s="56">
        <v>3028722.67</v>
      </c>
      <c r="W124" s="98">
        <v>806250.51</v>
      </c>
      <c r="Y124" s="98">
        <v>627.53</v>
      </c>
      <c r="AA124" s="98">
        <v>990224.6</v>
      </c>
      <c r="AC124" s="126">
        <v>1152704.6000000001</v>
      </c>
      <c r="AF124" s="126">
        <v>339002.02</v>
      </c>
      <c r="AG124" s="126">
        <v>135516.76</v>
      </c>
      <c r="AH124" s="126">
        <v>7247</v>
      </c>
      <c r="AK124" s="97">
        <f t="shared" si="7"/>
        <v>765823.29999999993</v>
      </c>
      <c r="AL124" s="63">
        <f t="shared" si="8"/>
        <v>132565.26999999999</v>
      </c>
      <c r="AM124" s="64">
        <f t="shared" si="9"/>
        <v>633258.02999999991</v>
      </c>
      <c r="AN124" s="60">
        <f t="shared" si="10"/>
        <v>1797102.6400000001</v>
      </c>
      <c r="AO124" s="59">
        <f t="shared" si="11"/>
        <v>1634470.3800000001</v>
      </c>
      <c r="AP124" s="69">
        <f t="shared" si="12"/>
        <v>162632.26</v>
      </c>
    </row>
    <row r="125" spans="1:42" ht="15" thickBot="1" x14ac:dyDescent="0.25">
      <c r="A125" s="50" t="s">
        <v>414</v>
      </c>
      <c r="B125" s="50" t="s">
        <v>415</v>
      </c>
      <c r="C125" s="86">
        <v>2499</v>
      </c>
      <c r="D125" s="87" t="s">
        <v>810</v>
      </c>
      <c r="E125" s="56" t="s">
        <v>1931</v>
      </c>
      <c r="F125" s="124">
        <v>334465.42</v>
      </c>
      <c r="G125" s="124">
        <v>64400</v>
      </c>
      <c r="H125" s="124">
        <v>20172.86</v>
      </c>
      <c r="J125" s="56"/>
      <c r="K125" s="56">
        <v>1131728.8</v>
      </c>
      <c r="L125" s="56">
        <v>144728.24</v>
      </c>
      <c r="M125" s="56"/>
      <c r="N125" s="56"/>
      <c r="P125" s="125">
        <v>29191.99</v>
      </c>
      <c r="Q125" s="125">
        <v>50000</v>
      </c>
      <c r="R125" s="125">
        <v>0</v>
      </c>
      <c r="S125" s="56"/>
      <c r="T125" s="56"/>
      <c r="U125" s="56"/>
      <c r="V125" s="56">
        <v>3118920.11</v>
      </c>
      <c r="W125" s="98">
        <v>624225.98</v>
      </c>
      <c r="Y125" s="98">
        <v>203.37</v>
      </c>
      <c r="AA125" s="98">
        <v>883178.8</v>
      </c>
      <c r="AC125" s="126">
        <v>994838.8</v>
      </c>
      <c r="AF125" s="126">
        <v>254074.91</v>
      </c>
      <c r="AG125" s="126">
        <v>167582.37</v>
      </c>
      <c r="AK125" s="97">
        <f t="shared" si="7"/>
        <v>419038.27999999997</v>
      </c>
      <c r="AL125" s="63">
        <f t="shared" si="8"/>
        <v>79191.990000000005</v>
      </c>
      <c r="AM125" s="64">
        <f t="shared" si="9"/>
        <v>339846.29</v>
      </c>
      <c r="AN125" s="60">
        <f t="shared" si="10"/>
        <v>1507608.15</v>
      </c>
      <c r="AO125" s="59">
        <f t="shared" si="11"/>
        <v>1416496.08</v>
      </c>
      <c r="AP125" s="69">
        <f t="shared" si="12"/>
        <v>91112.069999999832</v>
      </c>
    </row>
    <row r="126" spans="1:42" ht="15" thickBot="1" x14ac:dyDescent="0.25">
      <c r="A126" s="50" t="s">
        <v>418</v>
      </c>
      <c r="B126" s="50" t="s">
        <v>419</v>
      </c>
      <c r="C126" s="86">
        <v>5132</v>
      </c>
      <c r="D126" s="87" t="s">
        <v>811</v>
      </c>
      <c r="E126" s="56" t="s">
        <v>1898</v>
      </c>
      <c r="F126" s="124">
        <v>647645.29</v>
      </c>
      <c r="G126" s="124">
        <v>12200</v>
      </c>
      <c r="H126" s="124">
        <v>24926.37</v>
      </c>
      <c r="J126" s="56"/>
      <c r="K126" s="56">
        <v>1031437.31</v>
      </c>
      <c r="L126" s="56">
        <v>220753.41</v>
      </c>
      <c r="M126" s="56"/>
      <c r="N126" s="56"/>
      <c r="O126" s="125">
        <v>0</v>
      </c>
      <c r="P126" s="125">
        <v>139143.53</v>
      </c>
      <c r="R126" s="125">
        <v>1350.19</v>
      </c>
      <c r="S126" s="56">
        <v>140380</v>
      </c>
      <c r="T126" s="56">
        <v>1487575.93</v>
      </c>
      <c r="U126" s="56">
        <v>-1116.5899999999999</v>
      </c>
      <c r="V126" s="56"/>
      <c r="W126" s="98">
        <v>1233658.73</v>
      </c>
      <c r="Y126" s="98">
        <v>1168.4100000000001</v>
      </c>
      <c r="AA126" s="98">
        <v>1245218</v>
      </c>
      <c r="AB126" s="98">
        <v>355660</v>
      </c>
      <c r="AC126" s="126">
        <v>1946732</v>
      </c>
      <c r="AF126" s="126">
        <v>443812.11</v>
      </c>
      <c r="AG126" s="126">
        <v>142749.21</v>
      </c>
      <c r="AK126" s="97">
        <f t="shared" si="7"/>
        <v>684771.66</v>
      </c>
      <c r="AL126" s="63">
        <f t="shared" si="8"/>
        <v>140493.72</v>
      </c>
      <c r="AM126" s="64">
        <f t="shared" si="9"/>
        <v>544277.94000000006</v>
      </c>
      <c r="AN126" s="60">
        <f t="shared" si="10"/>
        <v>2835705.1399999997</v>
      </c>
      <c r="AO126" s="59">
        <f t="shared" si="11"/>
        <v>2533293.3199999998</v>
      </c>
      <c r="AP126" s="69">
        <f t="shared" si="12"/>
        <v>302411.81999999983</v>
      </c>
    </row>
    <row r="127" spans="1:42" ht="15" thickBot="1" x14ac:dyDescent="0.25">
      <c r="A127" s="50" t="s">
        <v>418</v>
      </c>
      <c r="B127" s="50" t="s">
        <v>419</v>
      </c>
      <c r="C127" s="86">
        <v>2779</v>
      </c>
      <c r="D127" s="87" t="s">
        <v>812</v>
      </c>
      <c r="E127" s="56" t="s">
        <v>1899</v>
      </c>
      <c r="F127" s="124">
        <v>624198.49</v>
      </c>
      <c r="G127" s="124">
        <v>17600</v>
      </c>
      <c r="H127" s="124">
        <v>42329.52</v>
      </c>
      <c r="J127" s="56"/>
      <c r="K127" s="56">
        <v>294105.95</v>
      </c>
      <c r="L127" s="56">
        <v>219917.59</v>
      </c>
      <c r="M127" s="56"/>
      <c r="N127" s="56"/>
      <c r="O127" s="125">
        <v>0</v>
      </c>
      <c r="P127" s="125">
        <v>79074</v>
      </c>
      <c r="R127" s="125">
        <v>1008.42</v>
      </c>
      <c r="S127" s="56">
        <v>123005</v>
      </c>
      <c r="T127" s="56">
        <v>439121.15</v>
      </c>
      <c r="U127" s="56">
        <v>8370</v>
      </c>
      <c r="V127" s="56"/>
      <c r="W127" s="98">
        <v>1128367.8600000001</v>
      </c>
      <c r="Y127" s="98">
        <v>1109.54</v>
      </c>
      <c r="AA127" s="98">
        <v>914880</v>
      </c>
      <c r="AB127" s="98">
        <v>230100</v>
      </c>
      <c r="AC127" s="126">
        <v>1219068</v>
      </c>
      <c r="AF127" s="126">
        <v>345714.81</v>
      </c>
      <c r="AG127" s="126">
        <v>68727.11</v>
      </c>
      <c r="AJ127" s="126">
        <v>60000</v>
      </c>
      <c r="AK127" s="97">
        <f t="shared" si="7"/>
        <v>684128.01</v>
      </c>
      <c r="AL127" s="63">
        <f t="shared" si="8"/>
        <v>80082.42</v>
      </c>
      <c r="AM127" s="64">
        <f t="shared" si="9"/>
        <v>604045.59</v>
      </c>
      <c r="AN127" s="60">
        <f t="shared" si="10"/>
        <v>2274457.4000000004</v>
      </c>
      <c r="AO127" s="59">
        <f t="shared" si="11"/>
        <v>1693509.9200000002</v>
      </c>
      <c r="AP127" s="69">
        <f t="shared" si="12"/>
        <v>580947.48000000021</v>
      </c>
    </row>
    <row r="128" spans="1:42" ht="15" thickBot="1" x14ac:dyDescent="0.25">
      <c r="A128" s="50" t="s">
        <v>418</v>
      </c>
      <c r="B128" s="50" t="s">
        <v>419</v>
      </c>
      <c r="C128" s="86">
        <v>5936</v>
      </c>
      <c r="D128" s="87" t="s">
        <v>813</v>
      </c>
      <c r="E128" s="56" t="s">
        <v>1902</v>
      </c>
      <c r="F128" s="124">
        <v>663458.14</v>
      </c>
      <c r="G128" s="124">
        <v>47800</v>
      </c>
      <c r="H128" s="124">
        <v>4645.5600000000004</v>
      </c>
      <c r="J128" s="56"/>
      <c r="K128" s="56">
        <v>5379978.5599999996</v>
      </c>
      <c r="L128" s="56">
        <v>98932.04</v>
      </c>
      <c r="M128" s="56"/>
      <c r="N128" s="56"/>
      <c r="O128" s="125">
        <v>0</v>
      </c>
      <c r="P128" s="125">
        <v>238007.88</v>
      </c>
      <c r="R128" s="125">
        <v>1538.3</v>
      </c>
      <c r="S128" s="56">
        <v>30700</v>
      </c>
      <c r="T128" s="56">
        <v>5616660</v>
      </c>
      <c r="U128" s="56">
        <v>-37.299999999999997</v>
      </c>
      <c r="V128" s="56"/>
      <c r="W128" s="98">
        <v>1491754.5</v>
      </c>
      <c r="Y128" s="98">
        <v>838.25</v>
      </c>
      <c r="AA128" s="98">
        <v>1088852</v>
      </c>
      <c r="AB128" s="98">
        <v>546800</v>
      </c>
      <c r="AC128" s="126">
        <v>1723270</v>
      </c>
      <c r="AF128" s="126">
        <v>395552.59</v>
      </c>
      <c r="AG128" s="126">
        <v>322006.44</v>
      </c>
      <c r="AJ128" s="126">
        <v>86000</v>
      </c>
      <c r="AK128" s="97">
        <f t="shared" si="7"/>
        <v>715903.70000000007</v>
      </c>
      <c r="AL128" s="63">
        <f t="shared" si="8"/>
        <v>239546.18</v>
      </c>
      <c r="AM128" s="64">
        <f t="shared" si="9"/>
        <v>476357.52000000008</v>
      </c>
      <c r="AN128" s="60">
        <f t="shared" si="10"/>
        <v>3128244.75</v>
      </c>
      <c r="AO128" s="59">
        <f t="shared" si="11"/>
        <v>2526829.0299999998</v>
      </c>
      <c r="AP128" s="69">
        <f t="shared" si="12"/>
        <v>601415.7200000002</v>
      </c>
    </row>
    <row r="129" spans="1:42" ht="15" thickBot="1" x14ac:dyDescent="0.25">
      <c r="A129" s="50" t="s">
        <v>418</v>
      </c>
      <c r="B129" s="50" t="s">
        <v>419</v>
      </c>
      <c r="C129" s="86">
        <v>2905</v>
      </c>
      <c r="D129" s="87" t="s">
        <v>814</v>
      </c>
      <c r="E129" s="56" t="s">
        <v>1904</v>
      </c>
      <c r="F129" s="124">
        <v>556485.31999999995</v>
      </c>
      <c r="G129" s="124">
        <v>9600</v>
      </c>
      <c r="H129" s="124">
        <v>0</v>
      </c>
      <c r="J129" s="56"/>
      <c r="K129" s="56">
        <v>423884.37</v>
      </c>
      <c r="L129" s="56">
        <v>185374.72</v>
      </c>
      <c r="M129" s="56"/>
      <c r="N129" s="56"/>
      <c r="O129" s="125">
        <v>0</v>
      </c>
      <c r="P129" s="125">
        <v>56224</v>
      </c>
      <c r="R129" s="125">
        <v>245.79</v>
      </c>
      <c r="S129" s="56"/>
      <c r="T129" s="56">
        <v>809478.12</v>
      </c>
      <c r="U129" s="56">
        <v>27955.13</v>
      </c>
      <c r="V129" s="56"/>
      <c r="W129" s="98">
        <v>815969.29</v>
      </c>
      <c r="Y129" s="98">
        <v>1088.3399999999999</v>
      </c>
      <c r="AA129" s="98">
        <v>595552</v>
      </c>
      <c r="AB129" s="98">
        <v>219900</v>
      </c>
      <c r="AC129" s="126">
        <v>1001544</v>
      </c>
      <c r="AF129" s="126">
        <v>251241.38</v>
      </c>
      <c r="AG129" s="126">
        <v>36399.879999999997</v>
      </c>
      <c r="AK129" s="97">
        <f t="shared" si="7"/>
        <v>566085.31999999995</v>
      </c>
      <c r="AL129" s="63">
        <f t="shared" si="8"/>
        <v>56469.79</v>
      </c>
      <c r="AM129" s="64">
        <f t="shared" si="9"/>
        <v>509615.52999999997</v>
      </c>
      <c r="AN129" s="60">
        <f t="shared" si="10"/>
        <v>1632509.63</v>
      </c>
      <c r="AO129" s="59">
        <f t="shared" si="11"/>
        <v>1289185.2599999998</v>
      </c>
      <c r="AP129" s="69">
        <f t="shared" si="12"/>
        <v>343324.37000000011</v>
      </c>
    </row>
    <row r="130" spans="1:42" ht="15" thickBot="1" x14ac:dyDescent="0.25">
      <c r="A130" s="50" t="s">
        <v>418</v>
      </c>
      <c r="B130" s="50" t="s">
        <v>419</v>
      </c>
      <c r="C130" s="86">
        <v>2680</v>
      </c>
      <c r="D130" s="87" t="s">
        <v>815</v>
      </c>
      <c r="E130" s="56" t="s">
        <v>1930</v>
      </c>
      <c r="F130" s="124">
        <v>347442.45</v>
      </c>
      <c r="G130" s="124">
        <v>9200</v>
      </c>
      <c r="H130" s="124">
        <v>8480.35</v>
      </c>
      <c r="J130" s="56"/>
      <c r="K130" s="56">
        <v>526621.94999999995</v>
      </c>
      <c r="L130" s="56">
        <v>79257.899999999994</v>
      </c>
      <c r="M130" s="56"/>
      <c r="N130" s="56"/>
      <c r="O130" s="125">
        <v>0</v>
      </c>
      <c r="P130" s="125">
        <v>118729.53</v>
      </c>
      <c r="R130" s="125">
        <v>77.05</v>
      </c>
      <c r="S130" s="56"/>
      <c r="T130" s="56">
        <v>898661.6</v>
      </c>
      <c r="U130" s="56">
        <v>-16811.47</v>
      </c>
      <c r="V130" s="56"/>
      <c r="W130" s="98">
        <v>637437.39</v>
      </c>
      <c r="Y130" s="98">
        <v>623.35</v>
      </c>
      <c r="AA130" s="98">
        <v>558104</v>
      </c>
      <c r="AB130" s="98">
        <v>119400</v>
      </c>
      <c r="AC130" s="126">
        <v>868732</v>
      </c>
      <c r="AF130" s="126">
        <v>370087.86</v>
      </c>
      <c r="AG130" s="126">
        <v>90163.94</v>
      </c>
      <c r="AK130" s="97">
        <f t="shared" si="7"/>
        <v>365122.8</v>
      </c>
      <c r="AL130" s="63">
        <f t="shared" si="8"/>
        <v>118806.58</v>
      </c>
      <c r="AM130" s="64">
        <f t="shared" si="9"/>
        <v>246316.21999999997</v>
      </c>
      <c r="AN130" s="60">
        <f t="shared" si="10"/>
        <v>1315564.74</v>
      </c>
      <c r="AO130" s="59">
        <f t="shared" si="11"/>
        <v>1328983.7999999998</v>
      </c>
      <c r="AP130" s="69">
        <f t="shared" si="12"/>
        <v>-13419.059999999823</v>
      </c>
    </row>
  </sheetData>
  <autoFilter ref="A1:AP13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6"/>
  <sheetViews>
    <sheetView zoomScale="60" zoomScaleNormal="60" workbookViewId="0">
      <selection sqref="A1:AC1048576"/>
    </sheetView>
  </sheetViews>
  <sheetFormatPr defaultRowHeight="14.25" x14ac:dyDescent="0.2"/>
  <cols>
    <col min="1" max="1" width="39" style="269" bestFit="1" customWidth="1"/>
    <col min="2" max="2" width="32.125" style="124" bestFit="1" customWidth="1"/>
    <col min="3" max="3" width="31.25" style="124" bestFit="1" customWidth="1"/>
    <col min="4" max="4" width="23" style="124" bestFit="1" customWidth="1"/>
    <col min="5" max="5" width="22.75" style="124" bestFit="1" customWidth="1"/>
    <col min="6" max="7" width="14.875" style="269" bestFit="1" customWidth="1"/>
    <col min="8" max="8" width="16.875" style="125" bestFit="1" customWidth="1"/>
    <col min="9" max="9" width="19.125" style="125" bestFit="1" customWidth="1"/>
    <col min="10" max="10" width="18.375" style="125" bestFit="1" customWidth="1"/>
    <col min="11" max="11" width="20.375" style="125" bestFit="1" customWidth="1"/>
    <col min="12" max="12" width="22.625" style="269" bestFit="1" customWidth="1"/>
    <col min="13" max="13" width="26.75" style="269" bestFit="1" customWidth="1"/>
    <col min="14" max="14" width="26.875" style="269" bestFit="1" customWidth="1"/>
    <col min="15" max="15" width="17" style="269" bestFit="1" customWidth="1"/>
    <col min="16" max="16" width="43.125" style="98" bestFit="1" customWidth="1"/>
    <col min="17" max="17" width="43.875" style="98" bestFit="1" customWidth="1"/>
    <col min="18" max="18" width="28" style="98" bestFit="1" customWidth="1"/>
    <col min="19" max="19" width="37.5" style="98" bestFit="1" customWidth="1"/>
    <col min="20" max="20" width="53.375" style="98" bestFit="1" customWidth="1"/>
    <col min="21" max="21" width="14.875" style="98" bestFit="1" customWidth="1"/>
    <col min="22" max="22" width="19.375" style="98" bestFit="1" customWidth="1"/>
    <col min="23" max="23" width="25.75" style="126" bestFit="1" customWidth="1"/>
    <col min="24" max="24" width="24.125" style="126" bestFit="1" customWidth="1"/>
    <col min="25" max="25" width="41.25" style="126" bestFit="1" customWidth="1"/>
    <col min="26" max="26" width="29.875" style="126" bestFit="1" customWidth="1"/>
    <col min="27" max="27" width="32.125" style="126" bestFit="1" customWidth="1"/>
    <col min="28" max="28" width="32.375" style="126" bestFit="1" customWidth="1"/>
    <col min="29" max="29" width="34.25" style="126" bestFit="1" customWidth="1"/>
    <col min="30" max="16384" width="9" style="269"/>
  </cols>
  <sheetData>
    <row r="1" spans="1:29" x14ac:dyDescent="0.2">
      <c r="A1" s="56" t="s">
        <v>591</v>
      </c>
      <c r="B1" s="124" t="s">
        <v>1441</v>
      </c>
      <c r="C1" s="124" t="s">
        <v>1442</v>
      </c>
      <c r="D1" s="124" t="s">
        <v>1443</v>
      </c>
      <c r="E1" s="124" t="s">
        <v>1444</v>
      </c>
      <c r="F1" s="56" t="s">
        <v>1446</v>
      </c>
      <c r="G1" s="56" t="s">
        <v>1447</v>
      </c>
      <c r="H1" s="125" t="s">
        <v>1449</v>
      </c>
      <c r="I1" s="125" t="s">
        <v>1450</v>
      </c>
      <c r="J1" s="125" t="s">
        <v>1451</v>
      </c>
      <c r="K1" s="125" t="s">
        <v>1452</v>
      </c>
      <c r="L1" s="56" t="s">
        <v>1453</v>
      </c>
      <c r="M1" s="56" t="s">
        <v>1454</v>
      </c>
      <c r="N1" s="56" t="s">
        <v>1455</v>
      </c>
      <c r="O1" s="56" t="s">
        <v>1456</v>
      </c>
      <c r="P1" s="98" t="s">
        <v>1458</v>
      </c>
      <c r="Q1" s="98" t="s">
        <v>1459</v>
      </c>
      <c r="R1" s="98" t="s">
        <v>1460</v>
      </c>
      <c r="S1" s="98" t="s">
        <v>1461</v>
      </c>
      <c r="T1" s="98" t="s">
        <v>1599</v>
      </c>
      <c r="U1" s="98" t="s">
        <v>1462</v>
      </c>
      <c r="V1" s="98" t="s">
        <v>1463</v>
      </c>
      <c r="W1" s="126" t="s">
        <v>1464</v>
      </c>
      <c r="X1" s="126" t="s">
        <v>1601</v>
      </c>
      <c r="Y1" s="126" t="s">
        <v>1465</v>
      </c>
      <c r="Z1" s="126" t="s">
        <v>1466</v>
      </c>
      <c r="AA1" s="126" t="s">
        <v>1467</v>
      </c>
      <c r="AB1" s="126" t="s">
        <v>1468</v>
      </c>
      <c r="AC1" s="126" t="s">
        <v>1472</v>
      </c>
    </row>
    <row r="2" spans="1:29" x14ac:dyDescent="0.2">
      <c r="A2" s="56" t="s">
        <v>592</v>
      </c>
      <c r="B2" s="124" t="s">
        <v>1473</v>
      </c>
      <c r="C2" s="124" t="s">
        <v>1474</v>
      </c>
      <c r="D2" s="124" t="s">
        <v>1475</v>
      </c>
      <c r="E2" s="124" t="s">
        <v>1476</v>
      </c>
      <c r="F2" s="56" t="s">
        <v>1478</v>
      </c>
      <c r="G2" s="56" t="s">
        <v>1479</v>
      </c>
      <c r="H2" s="125" t="s">
        <v>1481</v>
      </c>
      <c r="I2" s="125" t="s">
        <v>1482</v>
      </c>
      <c r="J2" s="125" t="s">
        <v>1483</v>
      </c>
      <c r="K2" s="125" t="s">
        <v>1484</v>
      </c>
      <c r="L2" s="56" t="s">
        <v>1485</v>
      </c>
      <c r="M2" s="56" t="s">
        <v>1486</v>
      </c>
      <c r="N2" s="56" t="s">
        <v>1487</v>
      </c>
      <c r="O2" s="56" t="s">
        <v>1488</v>
      </c>
      <c r="P2" s="98" t="s">
        <v>1490</v>
      </c>
      <c r="Q2" s="98" t="s">
        <v>1491</v>
      </c>
      <c r="R2" s="98" t="s">
        <v>1492</v>
      </c>
      <c r="S2" s="98" t="s">
        <v>1493</v>
      </c>
      <c r="T2" s="98" t="s">
        <v>1602</v>
      </c>
      <c r="U2" s="98" t="s">
        <v>1494</v>
      </c>
      <c r="V2" s="98" t="s">
        <v>1495</v>
      </c>
      <c r="W2" s="126" t="s">
        <v>1496</v>
      </c>
      <c r="X2" s="126" t="s">
        <v>1604</v>
      </c>
      <c r="Y2" s="126" t="s">
        <v>1497</v>
      </c>
      <c r="Z2" s="126" t="s">
        <v>1498</v>
      </c>
      <c r="AA2" s="126" t="s">
        <v>1499</v>
      </c>
      <c r="AB2" s="126" t="s">
        <v>1500</v>
      </c>
      <c r="AC2" s="126" t="s">
        <v>1504</v>
      </c>
    </row>
    <row r="3" spans="1:29" x14ac:dyDescent="0.2">
      <c r="A3" s="56" t="s">
        <v>593</v>
      </c>
      <c r="B3" s="124">
        <v>35782155.280000001</v>
      </c>
      <c r="C3" s="124">
        <v>4617621.75</v>
      </c>
      <c r="D3" s="124">
        <v>3054231.22</v>
      </c>
      <c r="E3" s="124">
        <v>119.07</v>
      </c>
      <c r="F3" s="56">
        <v>77055957.150000006</v>
      </c>
      <c r="G3" s="56">
        <v>41266594.350000001</v>
      </c>
      <c r="H3" s="125">
        <v>396113.23</v>
      </c>
      <c r="I3" s="125">
        <v>1158157.47</v>
      </c>
      <c r="J3" s="125">
        <v>13000</v>
      </c>
      <c r="K3" s="125">
        <v>3099889.87</v>
      </c>
      <c r="L3" s="56">
        <v>394508.17</v>
      </c>
      <c r="M3" s="56">
        <v>-123447658.81</v>
      </c>
      <c r="N3" s="56">
        <v>130330150.22</v>
      </c>
      <c r="O3" s="56">
        <v>126626131.06999999</v>
      </c>
      <c r="P3" s="98">
        <v>15.35</v>
      </c>
      <c r="Q3" s="98">
        <v>84094697.819999993</v>
      </c>
      <c r="R3" s="98">
        <v>12977422.789999999</v>
      </c>
      <c r="S3" s="98">
        <v>67623.05</v>
      </c>
      <c r="T3" s="98">
        <v>4150</v>
      </c>
      <c r="U3" s="98">
        <v>90051423.030000001</v>
      </c>
      <c r="V3" s="98">
        <v>11324596.710000001</v>
      </c>
      <c r="W3" s="126">
        <v>114126479.87</v>
      </c>
      <c r="X3" s="126">
        <v>1530</v>
      </c>
      <c r="Y3" s="126">
        <v>140459</v>
      </c>
      <c r="Z3" s="126">
        <v>326143.59999999998</v>
      </c>
      <c r="AA3" s="126">
        <v>47331450.649999999</v>
      </c>
      <c r="AB3" s="126">
        <v>15212276.93</v>
      </c>
      <c r="AC3" s="126">
        <v>664863.86</v>
      </c>
    </row>
    <row r="4" spans="1:29" x14ac:dyDescent="0.2">
      <c r="A4" s="56" t="s">
        <v>1934</v>
      </c>
      <c r="B4" s="124">
        <v>423607.59</v>
      </c>
      <c r="D4" s="124">
        <v>46949</v>
      </c>
      <c r="E4" s="124">
        <v>47.11</v>
      </c>
      <c r="F4" s="56">
        <v>9</v>
      </c>
      <c r="G4" s="56">
        <v>38957</v>
      </c>
      <c r="K4" s="125">
        <v>49060.36</v>
      </c>
      <c r="L4" s="56"/>
      <c r="M4" s="56"/>
      <c r="N4" s="56">
        <v>-66503.92</v>
      </c>
      <c r="O4" s="56">
        <v>560321.12</v>
      </c>
      <c r="R4" s="98">
        <v>2000</v>
      </c>
      <c r="U4" s="98">
        <v>2405736.5</v>
      </c>
      <c r="V4" s="98">
        <v>690451.63</v>
      </c>
      <c r="W4" s="126">
        <v>2408436.5</v>
      </c>
      <c r="X4" s="126">
        <v>1530</v>
      </c>
      <c r="Z4" s="126">
        <v>18201</v>
      </c>
      <c r="AA4" s="126">
        <v>703328.49</v>
      </c>
    </row>
    <row r="5" spans="1:29" x14ac:dyDescent="0.2">
      <c r="A5" s="56" t="s">
        <v>1935</v>
      </c>
      <c r="B5" s="124">
        <v>12000.01</v>
      </c>
      <c r="D5" s="124">
        <v>0</v>
      </c>
      <c r="E5" s="124">
        <v>0</v>
      </c>
      <c r="F5" s="56">
        <v>130808.71</v>
      </c>
      <c r="G5" s="56">
        <v>34612.49</v>
      </c>
      <c r="K5" s="125">
        <v>42000.01</v>
      </c>
      <c r="L5" s="56"/>
      <c r="M5" s="56"/>
      <c r="N5" s="56">
        <v>-1738629.24</v>
      </c>
      <c r="O5" s="56">
        <v>2026803.02</v>
      </c>
      <c r="U5" s="98">
        <v>1306041.8400000001</v>
      </c>
      <c r="V5" s="98">
        <v>257063.95</v>
      </c>
      <c r="W5" s="126">
        <v>1323141.8400000001</v>
      </c>
      <c r="AA5" s="126">
        <v>285131.95</v>
      </c>
      <c r="AB5" s="126">
        <v>107584.58</v>
      </c>
    </row>
    <row r="6" spans="1:29" x14ac:dyDescent="0.2">
      <c r="A6" s="56" t="s">
        <v>1936</v>
      </c>
      <c r="B6" s="124">
        <v>10024.459999999999</v>
      </c>
      <c r="D6" s="124">
        <v>84363</v>
      </c>
      <c r="E6" s="124">
        <v>0</v>
      </c>
      <c r="F6" s="56">
        <v>2799627.65</v>
      </c>
      <c r="G6" s="56">
        <v>16198.96</v>
      </c>
      <c r="H6" s="125">
        <v>29230</v>
      </c>
      <c r="I6" s="125">
        <v>9929.42</v>
      </c>
      <c r="K6" s="125">
        <v>10006.41</v>
      </c>
      <c r="L6" s="56"/>
      <c r="M6" s="56"/>
      <c r="N6" s="56">
        <v>2244968.71</v>
      </c>
      <c r="O6" s="56">
        <v>716949.66</v>
      </c>
      <c r="S6" s="98">
        <v>18.05</v>
      </c>
      <c r="U6" s="98">
        <v>1546731</v>
      </c>
      <c r="V6" s="98">
        <v>321836.42</v>
      </c>
      <c r="W6" s="126">
        <v>1573991</v>
      </c>
      <c r="Z6" s="126">
        <v>4505</v>
      </c>
      <c r="AA6" s="126">
        <v>283724.3</v>
      </c>
      <c r="AB6" s="126">
        <v>107235.3</v>
      </c>
    </row>
    <row r="7" spans="1:29" x14ac:dyDescent="0.2">
      <c r="A7" s="56" t="s">
        <v>1937</v>
      </c>
      <c r="B7" s="124">
        <v>12.95</v>
      </c>
      <c r="D7" s="124">
        <v>44755.21</v>
      </c>
      <c r="E7" s="124">
        <v>0</v>
      </c>
      <c r="F7" s="56">
        <v>3001535.34</v>
      </c>
      <c r="G7" s="56">
        <v>458339.28</v>
      </c>
      <c r="H7" s="125">
        <v>6510</v>
      </c>
      <c r="I7" s="125">
        <v>6064.37</v>
      </c>
      <c r="K7" s="125">
        <v>16.91</v>
      </c>
      <c r="L7" s="56"/>
      <c r="M7" s="56"/>
      <c r="N7" s="56">
        <v>2601053.7799999998</v>
      </c>
      <c r="O7" s="56">
        <v>550717.67000000004</v>
      </c>
      <c r="S7" s="98">
        <v>6.04</v>
      </c>
      <c r="U7" s="98">
        <v>883708</v>
      </c>
      <c r="V7" s="98">
        <v>896551.81</v>
      </c>
      <c r="W7" s="126">
        <v>883808</v>
      </c>
      <c r="Z7" s="126">
        <v>17167</v>
      </c>
      <c r="AA7" s="126">
        <v>264077.42</v>
      </c>
      <c r="AB7" s="126">
        <v>274933.38</v>
      </c>
    </row>
    <row r="8" spans="1:29" x14ac:dyDescent="0.2">
      <c r="A8" s="56" t="s">
        <v>1938</v>
      </c>
      <c r="B8" s="124">
        <v>0</v>
      </c>
      <c r="D8" s="124">
        <v>39084</v>
      </c>
      <c r="E8" s="124">
        <v>0</v>
      </c>
      <c r="F8" s="56">
        <v>438613.65</v>
      </c>
      <c r="G8" s="56">
        <v>227688.8</v>
      </c>
      <c r="H8" s="125">
        <v>27112.23</v>
      </c>
      <c r="I8" s="125">
        <v>1441.5</v>
      </c>
      <c r="K8" s="125">
        <v>0</v>
      </c>
      <c r="L8" s="56"/>
      <c r="M8" s="56"/>
      <c r="N8" s="56">
        <v>-1401932.9</v>
      </c>
      <c r="O8" s="56">
        <v>2257089.6800000002</v>
      </c>
      <c r="U8" s="98">
        <v>730113.35</v>
      </c>
      <c r="V8" s="98">
        <v>261408.7</v>
      </c>
      <c r="W8" s="126">
        <v>754613.35</v>
      </c>
      <c r="AA8" s="126">
        <v>254631.43</v>
      </c>
      <c r="AB8" s="126">
        <v>160601.32999999999</v>
      </c>
    </row>
    <row r="9" spans="1:29" x14ac:dyDescent="0.2">
      <c r="A9" s="56" t="s">
        <v>1939</v>
      </c>
      <c r="B9" s="124">
        <v>57378.04</v>
      </c>
      <c r="D9" s="124">
        <v>0</v>
      </c>
      <c r="E9" s="124">
        <v>71.959999999999994</v>
      </c>
      <c r="F9" s="56">
        <v>4090198.3</v>
      </c>
      <c r="G9" s="56">
        <v>404400.7</v>
      </c>
      <c r="H9" s="125">
        <v>9500</v>
      </c>
      <c r="I9" s="125">
        <v>2388.63</v>
      </c>
      <c r="K9" s="125">
        <v>43600</v>
      </c>
      <c r="L9" s="56"/>
      <c r="M9" s="56"/>
      <c r="N9" s="56">
        <v>4160145.27</v>
      </c>
      <c r="O9" s="56">
        <v>253201</v>
      </c>
      <c r="Q9" s="98">
        <v>22840</v>
      </c>
      <c r="U9" s="98">
        <v>796326</v>
      </c>
      <c r="V9" s="98">
        <v>529854.96</v>
      </c>
      <c r="W9" s="126">
        <v>801326</v>
      </c>
      <c r="Z9" s="126">
        <v>28242</v>
      </c>
      <c r="AA9" s="126">
        <v>210151.59</v>
      </c>
      <c r="AB9" s="126">
        <v>226087.27</v>
      </c>
    </row>
    <row r="10" spans="1:29" x14ac:dyDescent="0.2">
      <c r="A10" s="56" t="s">
        <v>1940</v>
      </c>
      <c r="B10" s="124">
        <v>1595.41</v>
      </c>
      <c r="D10" s="124">
        <v>2600</v>
      </c>
      <c r="E10" s="124">
        <v>0</v>
      </c>
      <c r="F10" s="56">
        <v>2808319</v>
      </c>
      <c r="G10" s="56">
        <v>3</v>
      </c>
      <c r="K10" s="125">
        <v>1560</v>
      </c>
      <c r="L10" s="56"/>
      <c r="M10" s="56"/>
      <c r="N10" s="56">
        <v>2598603.14</v>
      </c>
      <c r="O10" s="56"/>
      <c r="P10" s="98">
        <v>15.35</v>
      </c>
      <c r="S10" s="98">
        <v>19.920000000000002</v>
      </c>
      <c r="U10" s="98">
        <v>716324</v>
      </c>
      <c r="V10" s="98">
        <v>421195.19</v>
      </c>
      <c r="W10" s="126">
        <v>717284</v>
      </c>
      <c r="Z10" s="126">
        <v>18201</v>
      </c>
      <c r="AA10" s="126">
        <v>114934.19</v>
      </c>
      <c r="AB10" s="126">
        <v>74781</v>
      </c>
    </row>
    <row r="11" spans="1:29" x14ac:dyDescent="0.2">
      <c r="A11" s="56" t="s">
        <v>1941</v>
      </c>
      <c r="B11" s="124">
        <v>0</v>
      </c>
      <c r="F11" s="56">
        <v>1</v>
      </c>
      <c r="G11" s="56">
        <v>300404.06</v>
      </c>
      <c r="K11" s="125">
        <v>0</v>
      </c>
      <c r="L11" s="56"/>
      <c r="M11" s="56"/>
      <c r="N11" s="56">
        <v>401061.08</v>
      </c>
      <c r="O11" s="56">
        <v>99610.62</v>
      </c>
      <c r="U11" s="98">
        <v>330456</v>
      </c>
      <c r="V11" s="98">
        <v>192165.01</v>
      </c>
      <c r="W11" s="126">
        <v>337954</v>
      </c>
      <c r="Z11" s="126">
        <v>17112</v>
      </c>
      <c r="AA11" s="126">
        <v>167555.01</v>
      </c>
      <c r="AB11" s="126">
        <v>200266.64</v>
      </c>
    </row>
    <row r="12" spans="1:29" x14ac:dyDescent="0.2">
      <c r="A12" s="56" t="s">
        <v>1942</v>
      </c>
      <c r="B12" s="124">
        <v>296334.42</v>
      </c>
      <c r="C12" s="124">
        <v>5000</v>
      </c>
      <c r="D12" s="124">
        <v>26162.13</v>
      </c>
      <c r="F12" s="56">
        <v>1397433.56</v>
      </c>
      <c r="G12" s="56">
        <v>581275.18999999994</v>
      </c>
      <c r="H12" s="125">
        <v>0</v>
      </c>
      <c r="I12" s="125">
        <v>9890</v>
      </c>
      <c r="L12" s="56"/>
      <c r="M12" s="56"/>
      <c r="N12" s="56">
        <v>38637.58</v>
      </c>
      <c r="O12" s="56">
        <v>685585.33</v>
      </c>
      <c r="Q12" s="98">
        <v>666983.87</v>
      </c>
      <c r="R12" s="98">
        <v>285027</v>
      </c>
      <c r="S12" s="98">
        <v>1035.6099999999999</v>
      </c>
      <c r="U12" s="98">
        <v>1910736</v>
      </c>
      <c r="V12" s="98">
        <v>6600</v>
      </c>
      <c r="W12" s="126">
        <v>1993876.8</v>
      </c>
      <c r="AA12" s="126">
        <v>467084.88</v>
      </c>
      <c r="AB12" s="126">
        <v>239318</v>
      </c>
    </row>
    <row r="13" spans="1:29" x14ac:dyDescent="0.2">
      <c r="A13" s="56" t="s">
        <v>1943</v>
      </c>
      <c r="B13" s="124">
        <v>138564.49</v>
      </c>
      <c r="C13" s="124">
        <v>34309.4</v>
      </c>
      <c r="D13" s="124">
        <v>180430.09</v>
      </c>
      <c r="F13" s="56">
        <v>474700.4</v>
      </c>
      <c r="G13" s="56">
        <v>326550.96000000002</v>
      </c>
      <c r="H13" s="125">
        <v>14200</v>
      </c>
      <c r="K13" s="125">
        <v>0</v>
      </c>
      <c r="L13" s="56"/>
      <c r="M13" s="56"/>
      <c r="N13" s="56">
        <v>42544</v>
      </c>
      <c r="O13" s="56">
        <v>1517319.83</v>
      </c>
      <c r="Q13" s="98">
        <v>512869.49</v>
      </c>
      <c r="R13" s="98">
        <v>223000</v>
      </c>
      <c r="S13" s="98">
        <v>550.11</v>
      </c>
      <c r="U13" s="98">
        <v>1621046.14</v>
      </c>
      <c r="V13" s="98">
        <v>14400</v>
      </c>
      <c r="W13" s="126">
        <v>1635446.14</v>
      </c>
      <c r="AA13" s="126">
        <v>467068.62</v>
      </c>
      <c r="AB13" s="126">
        <v>156615.4</v>
      </c>
    </row>
    <row r="14" spans="1:29" x14ac:dyDescent="0.2">
      <c r="A14" s="56" t="s">
        <v>1944</v>
      </c>
      <c r="B14" s="124">
        <v>113965.73</v>
      </c>
      <c r="C14" s="124">
        <v>286645.15999999997</v>
      </c>
      <c r="D14" s="124">
        <v>31577.38</v>
      </c>
      <c r="F14" s="56">
        <v>1114976.08</v>
      </c>
      <c r="G14" s="56">
        <v>492777.49</v>
      </c>
      <c r="H14" s="125">
        <v>16400</v>
      </c>
      <c r="I14" s="125">
        <v>10100</v>
      </c>
      <c r="L14" s="56"/>
      <c r="M14" s="56"/>
      <c r="N14" s="56">
        <v>44226</v>
      </c>
      <c r="O14" s="56">
        <v>1326846.8</v>
      </c>
      <c r="Q14" s="98">
        <v>819635.43</v>
      </c>
      <c r="S14" s="98">
        <v>339.76</v>
      </c>
      <c r="U14" s="98">
        <v>909849.1</v>
      </c>
      <c r="V14" s="98">
        <v>1500</v>
      </c>
      <c r="W14" s="126">
        <v>982309.1</v>
      </c>
      <c r="AA14" s="126">
        <v>576156.69999999995</v>
      </c>
      <c r="AB14" s="126">
        <v>213502.5</v>
      </c>
    </row>
    <row r="15" spans="1:29" x14ac:dyDescent="0.2">
      <c r="A15" s="56" t="s">
        <v>1945</v>
      </c>
      <c r="B15" s="124">
        <v>231309.83</v>
      </c>
      <c r="C15" s="124">
        <v>29856.82</v>
      </c>
      <c r="D15" s="124">
        <v>58410</v>
      </c>
      <c r="F15" s="56">
        <v>169674.52</v>
      </c>
      <c r="G15" s="56">
        <v>419829.66</v>
      </c>
      <c r="H15" s="125">
        <v>0</v>
      </c>
      <c r="I15" s="125">
        <v>0</v>
      </c>
      <c r="K15" s="125">
        <v>0</v>
      </c>
      <c r="L15" s="56"/>
      <c r="M15" s="56"/>
      <c r="N15" s="56">
        <v>42860</v>
      </c>
      <c r="O15" s="56">
        <v>1336486.2</v>
      </c>
      <c r="Q15" s="98">
        <v>1016662.07</v>
      </c>
      <c r="R15" s="98">
        <v>45000</v>
      </c>
      <c r="S15" s="98">
        <v>1019.42</v>
      </c>
      <c r="U15" s="98">
        <v>1865496.1</v>
      </c>
      <c r="V15" s="98">
        <v>12000</v>
      </c>
      <c r="W15" s="126">
        <v>2092440.7</v>
      </c>
      <c r="AA15" s="126">
        <v>608022.75</v>
      </c>
      <c r="AB15" s="126">
        <v>154980.03</v>
      </c>
    </row>
    <row r="16" spans="1:29" x14ac:dyDescent="0.2">
      <c r="A16" s="56" t="s">
        <v>1946</v>
      </c>
      <c r="B16" s="124">
        <v>276669.21999999997</v>
      </c>
      <c r="C16" s="124">
        <v>69193.399999999994</v>
      </c>
      <c r="D16" s="124">
        <v>98504.12</v>
      </c>
      <c r="F16" s="56">
        <v>1188450.48</v>
      </c>
      <c r="G16" s="56">
        <v>707277.91</v>
      </c>
      <c r="H16" s="125">
        <v>0</v>
      </c>
      <c r="I16" s="125">
        <v>7700</v>
      </c>
      <c r="L16" s="56"/>
      <c r="M16" s="56"/>
      <c r="N16" s="56">
        <v>106382.34</v>
      </c>
      <c r="O16" s="56">
        <v>2146839.4900000002</v>
      </c>
      <c r="Q16" s="98">
        <v>1021574.64</v>
      </c>
      <c r="R16" s="98">
        <v>300000</v>
      </c>
      <c r="S16" s="98">
        <v>399.65</v>
      </c>
      <c r="U16" s="98">
        <v>1888476.6</v>
      </c>
      <c r="V16" s="98">
        <v>9000</v>
      </c>
      <c r="W16" s="126">
        <v>2273303.7999999998</v>
      </c>
      <c r="AA16" s="126">
        <v>458015.81</v>
      </c>
      <c r="AB16" s="126">
        <v>271935.61</v>
      </c>
    </row>
    <row r="17" spans="1:29" x14ac:dyDescent="0.2">
      <c r="A17" s="56" t="s">
        <v>1947</v>
      </c>
      <c r="B17" s="124">
        <v>791991.47</v>
      </c>
      <c r="C17" s="124">
        <v>0</v>
      </c>
      <c r="D17" s="124">
        <v>37730.51</v>
      </c>
      <c r="F17" s="56">
        <v>240354.97</v>
      </c>
      <c r="G17" s="56">
        <v>387688.46</v>
      </c>
      <c r="H17" s="125">
        <v>23000</v>
      </c>
      <c r="K17" s="125">
        <v>40100</v>
      </c>
      <c r="L17" s="56"/>
      <c r="M17" s="56"/>
      <c r="N17" s="56">
        <v>85483.29</v>
      </c>
      <c r="O17" s="56">
        <v>1602780.76</v>
      </c>
      <c r="Q17" s="98">
        <v>794956.71</v>
      </c>
      <c r="R17" s="98">
        <v>348050</v>
      </c>
      <c r="S17" s="98">
        <v>1088.47</v>
      </c>
      <c r="U17" s="98">
        <v>1259341.7</v>
      </c>
      <c r="V17" s="98">
        <v>14850</v>
      </c>
      <c r="W17" s="126">
        <v>1747021.1</v>
      </c>
      <c r="AA17" s="126">
        <v>321730.65999999997</v>
      </c>
      <c r="AB17" s="126">
        <v>135740.71</v>
      </c>
    </row>
    <row r="18" spans="1:29" x14ac:dyDescent="0.2">
      <c r="A18" s="56" t="s">
        <v>1948</v>
      </c>
      <c r="B18" s="124">
        <v>253448.53</v>
      </c>
      <c r="C18" s="124">
        <v>0</v>
      </c>
      <c r="D18" s="124">
        <v>17535.16</v>
      </c>
      <c r="F18" s="56">
        <v>568847.01</v>
      </c>
      <c r="G18" s="56">
        <v>3179591.95</v>
      </c>
      <c r="H18" s="125">
        <v>0</v>
      </c>
      <c r="K18" s="125">
        <v>0</v>
      </c>
      <c r="L18" s="56"/>
      <c r="M18" s="56"/>
      <c r="N18" s="56">
        <v>37609.11</v>
      </c>
      <c r="O18" s="56">
        <v>2036704.82</v>
      </c>
      <c r="Q18" s="98">
        <v>535442.66</v>
      </c>
      <c r="R18" s="98">
        <v>175000</v>
      </c>
      <c r="S18" s="98">
        <v>688.04</v>
      </c>
      <c r="U18" s="98">
        <v>1331327.8999999999</v>
      </c>
      <c r="V18" s="98">
        <v>3166000</v>
      </c>
      <c r="W18" s="126">
        <v>1334927.8999999999</v>
      </c>
      <c r="AA18" s="126">
        <v>503726.32</v>
      </c>
      <c r="AB18" s="126">
        <v>472577.94</v>
      </c>
    </row>
    <row r="19" spans="1:29" x14ac:dyDescent="0.2">
      <c r="A19" s="56" t="s">
        <v>1949</v>
      </c>
      <c r="B19" s="124">
        <v>95206.76</v>
      </c>
      <c r="C19" s="124">
        <v>0</v>
      </c>
      <c r="D19" s="124">
        <v>63468.24</v>
      </c>
      <c r="F19" s="56">
        <v>1289685.1499999999</v>
      </c>
      <c r="G19" s="56">
        <v>1157732.99</v>
      </c>
      <c r="H19" s="125">
        <v>0</v>
      </c>
      <c r="I19" s="125">
        <v>7700</v>
      </c>
      <c r="K19" s="125">
        <v>0</v>
      </c>
      <c r="L19" s="56"/>
      <c r="M19" s="56"/>
      <c r="N19" s="56">
        <v>35762.949999999997</v>
      </c>
      <c r="O19" s="56">
        <v>118427.08</v>
      </c>
      <c r="Q19" s="98">
        <v>799390.97</v>
      </c>
      <c r="R19" s="98">
        <v>85000</v>
      </c>
      <c r="S19" s="98">
        <v>1127.55</v>
      </c>
      <c r="U19" s="98">
        <v>672280</v>
      </c>
      <c r="V19" s="98">
        <v>2000</v>
      </c>
      <c r="W19" s="126">
        <v>674280</v>
      </c>
      <c r="AA19" s="126">
        <v>466413.67</v>
      </c>
      <c r="AB19" s="126">
        <v>274367.5</v>
      </c>
    </row>
    <row r="20" spans="1:29" x14ac:dyDescent="0.2">
      <c r="A20" s="56" t="s">
        <v>1950</v>
      </c>
      <c r="B20" s="124">
        <v>361968.7</v>
      </c>
      <c r="C20" s="124">
        <v>114185.2</v>
      </c>
      <c r="D20" s="124">
        <v>47654.239999999998</v>
      </c>
      <c r="F20" s="56">
        <v>232586.74</v>
      </c>
      <c r="G20" s="56">
        <v>409039.89</v>
      </c>
      <c r="H20" s="125">
        <v>0</v>
      </c>
      <c r="I20" s="125">
        <v>8450</v>
      </c>
      <c r="K20" s="125">
        <v>0</v>
      </c>
      <c r="L20" s="56"/>
      <c r="M20" s="56"/>
      <c r="N20" s="56">
        <v>97458.11</v>
      </c>
      <c r="O20" s="56">
        <v>1863971.92</v>
      </c>
      <c r="Q20" s="98">
        <v>1572785.64</v>
      </c>
      <c r="R20" s="98">
        <v>294604</v>
      </c>
      <c r="S20" s="98">
        <v>740.62</v>
      </c>
      <c r="U20" s="98">
        <v>755100</v>
      </c>
      <c r="V20" s="98">
        <v>15900</v>
      </c>
      <c r="W20" s="126">
        <v>1213301.6000000001</v>
      </c>
      <c r="AA20" s="126">
        <v>926288.18</v>
      </c>
      <c r="AB20" s="126">
        <v>180047.94</v>
      </c>
    </row>
    <row r="21" spans="1:29" x14ac:dyDescent="0.2">
      <c r="A21" s="56" t="s">
        <v>1951</v>
      </c>
      <c r="B21" s="124">
        <v>305428.82</v>
      </c>
      <c r="C21" s="124">
        <v>64424.5</v>
      </c>
      <c r="D21" s="124">
        <v>113482.89</v>
      </c>
      <c r="F21" s="56">
        <v>799518.08</v>
      </c>
      <c r="G21" s="56">
        <v>2704268.5</v>
      </c>
      <c r="H21" s="125">
        <v>0</v>
      </c>
      <c r="I21" s="125">
        <v>15660</v>
      </c>
      <c r="K21" s="125">
        <v>0</v>
      </c>
      <c r="L21" s="56"/>
      <c r="M21" s="56"/>
      <c r="N21" s="56">
        <v>201454.6</v>
      </c>
      <c r="O21" s="56">
        <v>2519990.75</v>
      </c>
      <c r="Q21" s="98">
        <v>3584397.21</v>
      </c>
      <c r="R21" s="98">
        <v>141000</v>
      </c>
      <c r="S21" s="98">
        <v>1200.43</v>
      </c>
      <c r="U21" s="98">
        <v>1390770.5</v>
      </c>
      <c r="V21" s="98">
        <v>18400</v>
      </c>
      <c r="W21" s="126">
        <v>1807840.5</v>
      </c>
      <c r="AA21" s="126">
        <v>976418.81</v>
      </c>
      <c r="AB21" s="126">
        <v>368489.76</v>
      </c>
    </row>
    <row r="22" spans="1:29" x14ac:dyDescent="0.2">
      <c r="A22" s="56" t="s">
        <v>1952</v>
      </c>
      <c r="B22" s="124">
        <v>692184.28</v>
      </c>
      <c r="C22" s="124">
        <v>26101.759999999998</v>
      </c>
      <c r="D22" s="124">
        <v>800</v>
      </c>
      <c r="F22" s="56">
        <v>919500.18</v>
      </c>
      <c r="G22" s="56">
        <v>865142.05</v>
      </c>
      <c r="H22" s="125">
        <v>0</v>
      </c>
      <c r="L22" s="56"/>
      <c r="M22" s="56"/>
      <c r="N22" s="56"/>
      <c r="O22" s="56">
        <v>4994895.4800000004</v>
      </c>
      <c r="Q22" s="98">
        <v>707335.29</v>
      </c>
      <c r="R22" s="98">
        <v>253822</v>
      </c>
      <c r="S22" s="98">
        <v>1664.57</v>
      </c>
      <c r="U22" s="98">
        <v>1479129</v>
      </c>
      <c r="V22" s="98">
        <v>5000</v>
      </c>
      <c r="W22" s="126">
        <v>1503129</v>
      </c>
      <c r="AA22" s="126">
        <v>592695.15</v>
      </c>
      <c r="AB22" s="126">
        <v>373712.37</v>
      </c>
    </row>
    <row r="23" spans="1:29" x14ac:dyDescent="0.2">
      <c r="A23" s="56" t="s">
        <v>1953</v>
      </c>
      <c r="B23" s="124">
        <v>138197.81</v>
      </c>
      <c r="C23" s="124">
        <v>155138.75</v>
      </c>
      <c r="D23" s="124">
        <v>102608.12</v>
      </c>
      <c r="F23" s="56">
        <v>394499.76</v>
      </c>
      <c r="G23" s="56">
        <v>550358.15</v>
      </c>
      <c r="H23" s="125">
        <v>0</v>
      </c>
      <c r="I23" s="125">
        <v>9540</v>
      </c>
      <c r="K23" s="125">
        <v>0</v>
      </c>
      <c r="L23" s="56"/>
      <c r="M23" s="56"/>
      <c r="N23" s="56">
        <v>47326.36</v>
      </c>
      <c r="O23" s="56">
        <v>1550129.81</v>
      </c>
      <c r="Q23" s="98">
        <v>997670.29</v>
      </c>
      <c r="R23" s="98">
        <v>361500</v>
      </c>
      <c r="S23" s="98">
        <v>642.37</v>
      </c>
      <c r="U23" s="98">
        <v>1743454.3</v>
      </c>
      <c r="V23" s="98">
        <v>84400</v>
      </c>
      <c r="W23" s="126">
        <v>1910809.5</v>
      </c>
      <c r="AA23" s="126">
        <v>368222.48</v>
      </c>
      <c r="AB23" s="126">
        <v>177351.64</v>
      </c>
    </row>
    <row r="24" spans="1:29" x14ac:dyDescent="0.2">
      <c r="A24" s="56" t="s">
        <v>1954</v>
      </c>
      <c r="B24" s="124">
        <v>2569144.9</v>
      </c>
      <c r="C24" s="124">
        <v>21174.43</v>
      </c>
      <c r="D24" s="124">
        <v>4863.37</v>
      </c>
      <c r="F24" s="56">
        <v>250671.87</v>
      </c>
      <c r="G24" s="56">
        <v>1024290.85</v>
      </c>
      <c r="H24" s="125">
        <v>3500</v>
      </c>
      <c r="I24" s="125">
        <v>0</v>
      </c>
      <c r="L24" s="56"/>
      <c r="M24" s="56"/>
      <c r="N24" s="56">
        <v>118218.42</v>
      </c>
      <c r="O24" s="56">
        <v>2878887.21</v>
      </c>
      <c r="Q24" s="98">
        <v>974478.08</v>
      </c>
      <c r="R24" s="98">
        <v>275000</v>
      </c>
      <c r="S24" s="98">
        <v>5198.7700000000004</v>
      </c>
      <c r="U24" s="98">
        <v>2296418.0099999998</v>
      </c>
      <c r="V24" s="98">
        <v>36200</v>
      </c>
      <c r="W24" s="126">
        <v>2469578.0099999998</v>
      </c>
      <c r="AA24" s="126">
        <v>689316.75</v>
      </c>
      <c r="AB24" s="126">
        <v>332670.46000000002</v>
      </c>
      <c r="AC24" s="126">
        <v>100000</v>
      </c>
    </row>
    <row r="25" spans="1:29" x14ac:dyDescent="0.2">
      <c r="A25" s="56" t="s">
        <v>1955</v>
      </c>
      <c r="B25" s="124">
        <v>321009.42</v>
      </c>
      <c r="C25" s="124">
        <v>284563</v>
      </c>
      <c r="D25" s="124">
        <v>14889.2</v>
      </c>
      <c r="F25" s="56">
        <v>579458.94999999995</v>
      </c>
      <c r="G25" s="56">
        <v>695605.19</v>
      </c>
      <c r="H25" s="125">
        <v>21000</v>
      </c>
      <c r="K25" s="125">
        <v>1916.8</v>
      </c>
      <c r="L25" s="56">
        <v>1300</v>
      </c>
      <c r="M25" s="56"/>
      <c r="N25" s="56">
        <v>77197.66</v>
      </c>
      <c r="O25" s="56">
        <v>2079998.65</v>
      </c>
      <c r="Q25" s="98">
        <v>665931.87</v>
      </c>
      <c r="R25" s="98">
        <v>328696</v>
      </c>
      <c r="S25" s="98">
        <v>515.01</v>
      </c>
      <c r="U25" s="98">
        <v>1602902</v>
      </c>
      <c r="V25" s="98">
        <v>21400</v>
      </c>
      <c r="W25" s="126">
        <v>1723712</v>
      </c>
      <c r="AA25" s="126">
        <v>442960.37</v>
      </c>
      <c r="AB25" s="126">
        <v>224466.02</v>
      </c>
    </row>
    <row r="26" spans="1:29" x14ac:dyDescent="0.2">
      <c r="A26" s="56" t="s">
        <v>1956</v>
      </c>
      <c r="B26" s="124">
        <v>469725.11</v>
      </c>
      <c r="C26" s="124">
        <v>37138.589999999997</v>
      </c>
      <c r="D26" s="124">
        <v>18309.93</v>
      </c>
      <c r="F26" s="56">
        <v>1325738.8</v>
      </c>
      <c r="G26" s="56">
        <v>310124.96000000002</v>
      </c>
      <c r="H26" s="125">
        <v>2330</v>
      </c>
      <c r="I26" s="125">
        <v>10445</v>
      </c>
      <c r="L26" s="56"/>
      <c r="M26" s="56"/>
      <c r="N26" s="56">
        <v>8780.41</v>
      </c>
      <c r="O26" s="56">
        <v>413083.29</v>
      </c>
      <c r="Q26" s="98">
        <v>1032764.4</v>
      </c>
      <c r="R26" s="98">
        <v>197570</v>
      </c>
      <c r="S26" s="98">
        <v>510.82</v>
      </c>
      <c r="U26" s="98">
        <v>1287276.2</v>
      </c>
      <c r="V26" s="98">
        <v>43600</v>
      </c>
      <c r="W26" s="126">
        <v>1503275.8</v>
      </c>
      <c r="AA26" s="126">
        <v>603349.51</v>
      </c>
      <c r="AB26" s="126">
        <v>241124.37</v>
      </c>
    </row>
    <row r="27" spans="1:29" x14ac:dyDescent="0.2">
      <c r="A27" s="56" t="s">
        <v>1957</v>
      </c>
      <c r="B27" s="124">
        <v>176246.34</v>
      </c>
      <c r="C27" s="124">
        <v>0</v>
      </c>
      <c r="D27" s="124">
        <v>25655.67</v>
      </c>
      <c r="F27" s="56">
        <v>802305.42</v>
      </c>
      <c r="G27" s="56">
        <v>545484.59</v>
      </c>
      <c r="H27" s="125">
        <v>0</v>
      </c>
      <c r="K27" s="125">
        <v>132800</v>
      </c>
      <c r="L27" s="56"/>
      <c r="M27" s="56"/>
      <c r="N27" s="56">
        <v>150084</v>
      </c>
      <c r="O27" s="56">
        <v>2337378.21</v>
      </c>
      <c r="Q27" s="98">
        <v>994933.83</v>
      </c>
      <c r="S27" s="98">
        <v>843.92</v>
      </c>
      <c r="U27" s="98">
        <v>982944</v>
      </c>
      <c r="V27" s="98">
        <v>3000</v>
      </c>
      <c r="W27" s="126">
        <v>1129355.6000000001</v>
      </c>
      <c r="AA27" s="126">
        <v>866332.9</v>
      </c>
      <c r="AB27" s="126">
        <v>240641.89</v>
      </c>
    </row>
    <row r="28" spans="1:29" x14ac:dyDescent="0.2">
      <c r="A28" s="56" t="s">
        <v>1958</v>
      </c>
      <c r="B28" s="124">
        <v>170518.21</v>
      </c>
      <c r="C28" s="124">
        <v>0</v>
      </c>
      <c r="D28" s="124">
        <v>40826.29</v>
      </c>
      <c r="F28" s="56">
        <v>550601.53</v>
      </c>
      <c r="G28" s="56">
        <v>481833.68</v>
      </c>
      <c r="H28" s="125">
        <v>5000</v>
      </c>
      <c r="I28" s="125">
        <v>1950</v>
      </c>
      <c r="K28" s="125">
        <v>0</v>
      </c>
      <c r="L28" s="56"/>
      <c r="M28" s="56"/>
      <c r="N28" s="56">
        <v>53354.91</v>
      </c>
      <c r="O28" s="56">
        <v>2446216.73</v>
      </c>
      <c r="Q28" s="98">
        <v>688605.23</v>
      </c>
      <c r="R28" s="98">
        <v>113350</v>
      </c>
      <c r="S28" s="98">
        <v>445.2</v>
      </c>
      <c r="U28" s="98">
        <v>985747</v>
      </c>
      <c r="V28" s="98">
        <v>11600</v>
      </c>
      <c r="W28" s="126">
        <v>1145739</v>
      </c>
      <c r="AA28" s="126">
        <v>339431.84</v>
      </c>
      <c r="AB28" s="126">
        <v>236667.85</v>
      </c>
    </row>
    <row r="29" spans="1:29" x14ac:dyDescent="0.2">
      <c r="A29" s="56" t="s">
        <v>1959</v>
      </c>
      <c r="B29" s="124">
        <v>334949.62</v>
      </c>
      <c r="C29" s="124">
        <v>736810.15</v>
      </c>
      <c r="D29" s="124">
        <v>15773.02</v>
      </c>
      <c r="F29" s="56">
        <v>671214.12</v>
      </c>
      <c r="G29" s="56">
        <v>633070.5</v>
      </c>
      <c r="K29" s="125">
        <v>416185</v>
      </c>
      <c r="L29" s="56"/>
      <c r="M29" s="56"/>
      <c r="N29" s="56"/>
      <c r="O29" s="56">
        <v>1940194.37</v>
      </c>
      <c r="Q29" s="98">
        <v>1088274.52</v>
      </c>
      <c r="R29" s="98">
        <v>205447.66</v>
      </c>
      <c r="S29" s="98">
        <v>937.26</v>
      </c>
      <c r="T29" s="98">
        <v>650</v>
      </c>
      <c r="U29" s="98">
        <v>1097956</v>
      </c>
      <c r="W29" s="126">
        <v>1228806</v>
      </c>
      <c r="AA29" s="126">
        <v>568007.06000000006</v>
      </c>
      <c r="AB29" s="126">
        <v>147642.95000000001</v>
      </c>
    </row>
    <row r="30" spans="1:29" x14ac:dyDescent="0.2">
      <c r="A30" s="56" t="s">
        <v>1960</v>
      </c>
      <c r="B30" s="124">
        <v>234647.06</v>
      </c>
      <c r="C30" s="124">
        <v>261375.97</v>
      </c>
      <c r="D30" s="124">
        <v>26502.400000000001</v>
      </c>
      <c r="F30" s="56">
        <v>2590610.1800000002</v>
      </c>
      <c r="G30" s="56">
        <v>469319.79</v>
      </c>
      <c r="L30" s="56"/>
      <c r="M30" s="56"/>
      <c r="N30" s="56"/>
      <c r="O30" s="56">
        <v>225942.27</v>
      </c>
      <c r="Q30" s="98">
        <v>962436.54</v>
      </c>
      <c r="R30" s="98">
        <v>160639.07</v>
      </c>
      <c r="S30" s="98">
        <v>683.13</v>
      </c>
      <c r="U30" s="98">
        <v>861943</v>
      </c>
      <c r="W30" s="126">
        <v>1202705</v>
      </c>
      <c r="AA30" s="126">
        <v>432526.26</v>
      </c>
      <c r="AB30" s="126">
        <v>212085.55</v>
      </c>
    </row>
    <row r="31" spans="1:29" x14ac:dyDescent="0.2">
      <c r="A31" s="56" t="s">
        <v>1961</v>
      </c>
      <c r="B31" s="124">
        <v>1104864.33</v>
      </c>
      <c r="C31" s="124">
        <v>302302</v>
      </c>
      <c r="D31" s="124">
        <v>27649.27</v>
      </c>
      <c r="F31" s="56">
        <v>973309.32</v>
      </c>
      <c r="G31" s="56">
        <v>452919.17</v>
      </c>
      <c r="L31" s="56"/>
      <c r="M31" s="56"/>
      <c r="N31" s="56"/>
      <c r="O31" s="56">
        <v>519805.36</v>
      </c>
      <c r="Q31" s="98">
        <v>949948.86</v>
      </c>
      <c r="R31" s="98">
        <v>995450.1</v>
      </c>
      <c r="S31" s="98">
        <v>2161.1999999999998</v>
      </c>
      <c r="T31" s="98">
        <v>3050</v>
      </c>
      <c r="U31" s="98">
        <v>806426</v>
      </c>
      <c r="W31" s="126">
        <v>1173996</v>
      </c>
      <c r="AA31" s="126">
        <v>926787.23</v>
      </c>
      <c r="AB31" s="126">
        <v>107688.15</v>
      </c>
    </row>
    <row r="32" spans="1:29" x14ac:dyDescent="0.2">
      <c r="A32" s="56" t="s">
        <v>1962</v>
      </c>
      <c r="B32" s="124">
        <v>464597.24</v>
      </c>
      <c r="C32" s="124">
        <v>180231.45</v>
      </c>
      <c r="D32" s="124">
        <v>35360.9</v>
      </c>
      <c r="F32" s="56">
        <v>2655519.14</v>
      </c>
      <c r="G32" s="56">
        <v>1168648.83</v>
      </c>
      <c r="L32" s="56"/>
      <c r="M32" s="56"/>
      <c r="N32" s="56"/>
      <c r="O32" s="56">
        <v>164243.42000000001</v>
      </c>
      <c r="Q32" s="98">
        <v>658163.52</v>
      </c>
      <c r="R32" s="98">
        <v>260199.18</v>
      </c>
      <c r="S32" s="98">
        <v>1324.11</v>
      </c>
      <c r="U32" s="98">
        <v>774649</v>
      </c>
      <c r="W32" s="126">
        <v>1056753</v>
      </c>
      <c r="AA32" s="126">
        <v>404470.77</v>
      </c>
      <c r="AB32" s="126">
        <v>233080.53</v>
      </c>
    </row>
    <row r="33" spans="1:28" x14ac:dyDescent="0.2">
      <c r="A33" s="56" t="s">
        <v>1963</v>
      </c>
      <c r="B33" s="124">
        <v>515132.82</v>
      </c>
      <c r="C33" s="124">
        <v>106396.5</v>
      </c>
      <c r="D33" s="124">
        <v>719.95</v>
      </c>
      <c r="F33" s="56">
        <v>786079.76</v>
      </c>
      <c r="G33" s="56">
        <v>424866.08</v>
      </c>
      <c r="I33" s="125">
        <v>23046.36</v>
      </c>
      <c r="L33" s="56"/>
      <c r="M33" s="56">
        <v>-403659.22</v>
      </c>
      <c r="N33" s="56"/>
      <c r="O33" s="56">
        <v>3631737.05</v>
      </c>
      <c r="Q33" s="98">
        <v>1384777.64</v>
      </c>
      <c r="R33" s="98">
        <v>667171.66</v>
      </c>
      <c r="S33" s="98">
        <v>960.83</v>
      </c>
      <c r="U33" s="98">
        <v>938003.6</v>
      </c>
      <c r="W33" s="126">
        <v>1423583.6</v>
      </c>
      <c r="AA33" s="126">
        <v>748616.26</v>
      </c>
      <c r="AB33" s="126">
        <v>218810.4</v>
      </c>
    </row>
    <row r="34" spans="1:28" x14ac:dyDescent="0.2">
      <c r="A34" s="56" t="s">
        <v>1964</v>
      </c>
      <c r="B34" s="124">
        <v>895372.95</v>
      </c>
      <c r="C34" s="124">
        <v>128560.5</v>
      </c>
      <c r="D34" s="124">
        <v>68907.86</v>
      </c>
      <c r="F34" s="56">
        <v>361746.63</v>
      </c>
      <c r="G34" s="56">
        <v>579654.41</v>
      </c>
      <c r="I34" s="125">
        <v>-27540</v>
      </c>
      <c r="L34" s="56"/>
      <c r="M34" s="56"/>
      <c r="N34" s="56"/>
      <c r="O34" s="56">
        <v>669957.9</v>
      </c>
      <c r="Q34" s="98">
        <v>1158351.6599999999</v>
      </c>
      <c r="R34" s="98">
        <v>635755.48</v>
      </c>
      <c r="S34" s="98">
        <v>1884.69</v>
      </c>
      <c r="U34" s="98">
        <v>1113037.5</v>
      </c>
      <c r="W34" s="126">
        <v>1556274.5</v>
      </c>
      <c r="AA34" s="126">
        <v>875471.08</v>
      </c>
      <c r="AB34" s="126">
        <v>124591.09</v>
      </c>
    </row>
    <row r="35" spans="1:28" x14ac:dyDescent="0.2">
      <c r="A35" s="56" t="s">
        <v>1965</v>
      </c>
      <c r="B35" s="124">
        <v>996357.49</v>
      </c>
      <c r="C35" s="124">
        <v>162926.07</v>
      </c>
      <c r="D35" s="124">
        <v>20532.14</v>
      </c>
      <c r="F35" s="56">
        <v>697399.54</v>
      </c>
      <c r="G35" s="56">
        <v>657509.30000000005</v>
      </c>
      <c r="K35" s="125">
        <v>100000</v>
      </c>
      <c r="L35" s="56"/>
      <c r="M35" s="56"/>
      <c r="N35" s="56"/>
      <c r="O35" s="56">
        <v>2501284.2200000002</v>
      </c>
      <c r="Q35" s="98">
        <v>1146563.9099999999</v>
      </c>
      <c r="R35" s="98">
        <v>786865.97</v>
      </c>
      <c r="S35" s="98">
        <v>1320.5</v>
      </c>
      <c r="U35" s="98">
        <v>951784.7</v>
      </c>
      <c r="V35" s="98">
        <v>116200</v>
      </c>
      <c r="W35" s="126">
        <v>1329004.7</v>
      </c>
      <c r="AA35" s="126">
        <v>988263.69</v>
      </c>
      <c r="AB35" s="126">
        <v>309790.67</v>
      </c>
    </row>
    <row r="36" spans="1:28" x14ac:dyDescent="0.2">
      <c r="A36" s="56" t="s">
        <v>1966</v>
      </c>
      <c r="B36" s="124">
        <v>347122.14</v>
      </c>
      <c r="C36" s="124">
        <v>69027.600000000006</v>
      </c>
      <c r="D36" s="124">
        <v>360.8</v>
      </c>
      <c r="F36" s="56">
        <v>506303.41</v>
      </c>
      <c r="G36" s="56">
        <v>1287661.55</v>
      </c>
      <c r="L36" s="56"/>
      <c r="M36" s="56">
        <v>-3423591.38</v>
      </c>
      <c r="N36" s="56"/>
      <c r="O36" s="56">
        <v>1692932.58</v>
      </c>
      <c r="Q36" s="98">
        <v>863873.39</v>
      </c>
      <c r="R36" s="98">
        <v>610871.19999999995</v>
      </c>
      <c r="S36" s="98">
        <v>2433.6999999999998</v>
      </c>
      <c r="T36" s="98">
        <v>450</v>
      </c>
      <c r="U36" s="98">
        <v>928502</v>
      </c>
      <c r="V36" s="98">
        <v>884100</v>
      </c>
      <c r="W36" s="126">
        <v>1329094</v>
      </c>
      <c r="AA36" s="126">
        <v>796307.88</v>
      </c>
      <c r="AB36" s="126">
        <v>184127.67</v>
      </c>
    </row>
    <row r="37" spans="1:28" x14ac:dyDescent="0.2">
      <c r="A37" s="56" t="s">
        <v>1967</v>
      </c>
      <c r="B37" s="124">
        <v>357791.34</v>
      </c>
      <c r="C37" s="124">
        <v>283818.46999999997</v>
      </c>
      <c r="D37" s="124">
        <v>14950</v>
      </c>
      <c r="F37" s="56">
        <v>1409323.99</v>
      </c>
      <c r="G37" s="56">
        <v>692903.65</v>
      </c>
      <c r="I37" s="125">
        <v>-24708</v>
      </c>
      <c r="L37" s="56"/>
      <c r="M37" s="56"/>
      <c r="N37" s="56"/>
      <c r="O37" s="56"/>
      <c r="Q37" s="98">
        <v>1369863.51</v>
      </c>
      <c r="R37" s="98">
        <v>666895.11</v>
      </c>
      <c r="S37" s="98">
        <v>965.79</v>
      </c>
      <c r="U37" s="98">
        <v>1385056.5</v>
      </c>
      <c r="W37" s="126">
        <v>1542140.5</v>
      </c>
      <c r="AA37" s="126">
        <v>1011795.62</v>
      </c>
      <c r="AB37" s="126">
        <v>271249.61</v>
      </c>
    </row>
    <row r="38" spans="1:28" x14ac:dyDescent="0.2">
      <c r="A38" s="56" t="s">
        <v>1968</v>
      </c>
      <c r="B38" s="124">
        <v>528392.57999999996</v>
      </c>
      <c r="C38" s="124">
        <v>194177.25</v>
      </c>
      <c r="D38" s="124">
        <v>800.41</v>
      </c>
      <c r="F38" s="56">
        <v>1304877.3700000001</v>
      </c>
      <c r="G38" s="56">
        <v>461577.18</v>
      </c>
      <c r="L38" s="56"/>
      <c r="M38" s="56"/>
      <c r="N38" s="56"/>
      <c r="O38" s="56"/>
      <c r="Q38" s="98">
        <v>863042.48</v>
      </c>
      <c r="R38" s="98">
        <v>302545.74</v>
      </c>
      <c r="S38" s="98">
        <v>1298.7</v>
      </c>
      <c r="U38" s="98">
        <v>1101049.3</v>
      </c>
      <c r="V38" s="98">
        <v>8750</v>
      </c>
      <c r="W38" s="126">
        <v>1472243.3</v>
      </c>
      <c r="AA38" s="126">
        <v>773384.16</v>
      </c>
      <c r="AB38" s="126">
        <v>119916.83</v>
      </c>
    </row>
    <row r="39" spans="1:28" x14ac:dyDescent="0.2">
      <c r="A39" s="56" t="s">
        <v>1969</v>
      </c>
      <c r="B39" s="124">
        <v>722061.55</v>
      </c>
      <c r="C39" s="124">
        <v>34500</v>
      </c>
      <c r="D39" s="124">
        <v>89848.7</v>
      </c>
      <c r="F39" s="56">
        <v>473813.84</v>
      </c>
      <c r="G39" s="56">
        <v>105812.29</v>
      </c>
      <c r="H39" s="125">
        <v>15218</v>
      </c>
      <c r="I39" s="125">
        <v>7700</v>
      </c>
      <c r="K39" s="125">
        <v>524537.94999999995</v>
      </c>
      <c r="L39" s="56">
        <v>61231.63</v>
      </c>
      <c r="M39" s="56"/>
      <c r="N39" s="56"/>
      <c r="O39" s="56">
        <v>1814650.86</v>
      </c>
      <c r="Q39" s="98">
        <v>797057.35</v>
      </c>
      <c r="R39" s="98">
        <v>3292</v>
      </c>
      <c r="U39" s="98">
        <v>1419445.8</v>
      </c>
      <c r="V39" s="98">
        <v>114200</v>
      </c>
      <c r="W39" s="126">
        <v>1728005.8</v>
      </c>
      <c r="Y39" s="126">
        <v>32820</v>
      </c>
      <c r="AA39" s="126">
        <v>516298.54</v>
      </c>
      <c r="AB39" s="126">
        <v>124307.84</v>
      </c>
    </row>
    <row r="40" spans="1:28" x14ac:dyDescent="0.2">
      <c r="A40" s="56" t="s">
        <v>1970</v>
      </c>
      <c r="B40" s="124">
        <v>273977.93</v>
      </c>
      <c r="C40" s="124">
        <v>4400</v>
      </c>
      <c r="D40" s="124">
        <v>66317</v>
      </c>
      <c r="F40" s="56">
        <v>812294.99</v>
      </c>
      <c r="G40" s="56">
        <v>230987.07</v>
      </c>
      <c r="H40" s="125">
        <v>9231</v>
      </c>
      <c r="I40" s="125">
        <v>9000</v>
      </c>
      <c r="K40" s="125">
        <v>320356.87</v>
      </c>
      <c r="L40" s="56">
        <v>11000.16</v>
      </c>
      <c r="M40" s="56"/>
      <c r="N40" s="56">
        <v>56483.519999999997</v>
      </c>
      <c r="O40" s="56">
        <v>1633793.05</v>
      </c>
      <c r="Q40" s="98">
        <v>941191.98</v>
      </c>
      <c r="R40" s="98">
        <v>28999.8</v>
      </c>
      <c r="S40" s="98">
        <v>202.42</v>
      </c>
      <c r="U40" s="98">
        <v>1377665.8</v>
      </c>
      <c r="V40" s="98">
        <v>186000</v>
      </c>
      <c r="W40" s="126">
        <v>1736225.8</v>
      </c>
      <c r="AA40" s="126">
        <v>663117.61</v>
      </c>
      <c r="AB40" s="126">
        <v>170345.52</v>
      </c>
    </row>
    <row r="41" spans="1:28" x14ac:dyDescent="0.2">
      <c r="A41" s="56" t="s">
        <v>1971</v>
      </c>
      <c r="B41" s="124">
        <v>580419.25</v>
      </c>
      <c r="C41" s="124">
        <v>28800</v>
      </c>
      <c r="D41" s="124">
        <v>53403.74</v>
      </c>
      <c r="F41" s="56">
        <v>1137199.83</v>
      </c>
      <c r="G41" s="56">
        <v>540797.12</v>
      </c>
      <c r="H41" s="125">
        <v>6272</v>
      </c>
      <c r="I41" s="125">
        <v>12250</v>
      </c>
      <c r="K41" s="125">
        <v>0</v>
      </c>
      <c r="L41" s="56"/>
      <c r="M41" s="56"/>
      <c r="N41" s="56">
        <v>-179774.66</v>
      </c>
      <c r="O41" s="56">
        <v>174893.33</v>
      </c>
      <c r="Q41" s="98">
        <v>762310.46</v>
      </c>
      <c r="R41" s="98">
        <v>10000</v>
      </c>
      <c r="S41" s="98">
        <v>1446.09</v>
      </c>
      <c r="U41" s="98">
        <v>1042546</v>
      </c>
      <c r="V41" s="98">
        <v>121000</v>
      </c>
      <c r="W41" s="126">
        <v>1304703</v>
      </c>
      <c r="AA41" s="126">
        <v>479775.84</v>
      </c>
      <c r="AB41" s="126">
        <v>255740.63</v>
      </c>
    </row>
    <row r="42" spans="1:28" x14ac:dyDescent="0.2">
      <c r="A42" s="56" t="s">
        <v>1972</v>
      </c>
      <c r="B42" s="124">
        <v>1770530.07</v>
      </c>
      <c r="C42" s="124">
        <v>0</v>
      </c>
      <c r="D42" s="124">
        <v>65572</v>
      </c>
      <c r="F42" s="56">
        <v>1369413.24</v>
      </c>
      <c r="G42" s="56">
        <v>402690.81</v>
      </c>
      <c r="H42" s="125">
        <v>46388</v>
      </c>
      <c r="I42" s="125">
        <v>10390</v>
      </c>
      <c r="K42" s="125">
        <v>1268051.1299999999</v>
      </c>
      <c r="L42" s="56">
        <v>54000</v>
      </c>
      <c r="M42" s="56"/>
      <c r="N42" s="56">
        <v>-288380.88</v>
      </c>
      <c r="O42" s="56">
        <v>1781475.04</v>
      </c>
      <c r="Q42" s="98">
        <v>1384038.67</v>
      </c>
      <c r="R42" s="98">
        <v>463500</v>
      </c>
      <c r="U42" s="98">
        <v>1829813.4</v>
      </c>
      <c r="V42" s="98">
        <v>176300</v>
      </c>
      <c r="W42" s="126">
        <v>2156158.4</v>
      </c>
      <c r="AA42" s="126">
        <v>1095335.48</v>
      </c>
      <c r="AB42" s="126">
        <v>237230.66</v>
      </c>
    </row>
    <row r="43" spans="1:28" x14ac:dyDescent="0.2">
      <c r="A43" s="56" t="s">
        <v>1973</v>
      </c>
      <c r="B43" s="124">
        <v>351430.75</v>
      </c>
      <c r="C43" s="124">
        <v>22100</v>
      </c>
      <c r="D43" s="124">
        <v>28581.81</v>
      </c>
      <c r="F43" s="56">
        <v>399012.37</v>
      </c>
      <c r="G43" s="56">
        <v>275623.93</v>
      </c>
      <c r="H43" s="125">
        <v>31349</v>
      </c>
      <c r="I43" s="125">
        <v>10175</v>
      </c>
      <c r="K43" s="125">
        <v>573.72</v>
      </c>
      <c r="L43" s="56"/>
      <c r="M43" s="56"/>
      <c r="N43" s="56">
        <v>-598288.23</v>
      </c>
      <c r="O43" s="56">
        <v>1769380.27</v>
      </c>
      <c r="Q43" s="98">
        <v>1397462.59</v>
      </c>
      <c r="S43" s="98">
        <v>747.53</v>
      </c>
      <c r="U43" s="98">
        <v>1767111.6</v>
      </c>
      <c r="V43" s="98">
        <v>200100</v>
      </c>
      <c r="W43" s="126">
        <v>2310131.6</v>
      </c>
      <c r="AA43" s="126">
        <v>841901.75</v>
      </c>
      <c r="AB43" s="126">
        <v>173355.53</v>
      </c>
    </row>
    <row r="44" spans="1:28" x14ac:dyDescent="0.2">
      <c r="A44" s="56" t="s">
        <v>1974</v>
      </c>
      <c r="B44" s="124">
        <v>45120.24</v>
      </c>
      <c r="C44" s="124">
        <v>0</v>
      </c>
      <c r="D44" s="124">
        <v>42354</v>
      </c>
      <c r="F44" s="56">
        <v>1216140.24</v>
      </c>
      <c r="G44" s="56">
        <v>173300.06</v>
      </c>
      <c r="H44" s="125">
        <v>9899</v>
      </c>
      <c r="I44" s="125">
        <v>10918</v>
      </c>
      <c r="L44" s="56">
        <v>5298.5</v>
      </c>
      <c r="M44" s="56"/>
      <c r="N44" s="56"/>
      <c r="O44" s="56">
        <v>2854151.72</v>
      </c>
      <c r="Q44" s="98">
        <v>654604.55000000005</v>
      </c>
      <c r="R44" s="98">
        <v>25866.48</v>
      </c>
      <c r="S44" s="98">
        <v>138.04</v>
      </c>
      <c r="U44" s="98">
        <v>1196364</v>
      </c>
      <c r="V44" s="98">
        <v>100400</v>
      </c>
      <c r="W44" s="126">
        <v>1517924</v>
      </c>
      <c r="AA44" s="126">
        <v>389431.58</v>
      </c>
      <c r="AB44" s="126">
        <v>208309.84</v>
      </c>
    </row>
    <row r="45" spans="1:28" x14ac:dyDescent="0.2">
      <c r="A45" s="56" t="s">
        <v>1975</v>
      </c>
      <c r="B45" s="124">
        <v>254343.79</v>
      </c>
      <c r="C45" s="124">
        <v>7800</v>
      </c>
      <c r="D45" s="124">
        <v>17600</v>
      </c>
      <c r="F45" s="56">
        <v>518879.61</v>
      </c>
      <c r="G45" s="56">
        <v>192385.58</v>
      </c>
      <c r="H45" s="125">
        <v>7085</v>
      </c>
      <c r="I45" s="125">
        <v>9100</v>
      </c>
      <c r="K45" s="125">
        <v>0</v>
      </c>
      <c r="L45" s="56"/>
      <c r="M45" s="56"/>
      <c r="N45" s="56">
        <v>17632.43</v>
      </c>
      <c r="O45" s="56">
        <v>1653756.5</v>
      </c>
      <c r="Q45" s="98">
        <v>1211744.96</v>
      </c>
      <c r="S45" s="98">
        <v>537.11</v>
      </c>
      <c r="U45" s="98">
        <v>730360</v>
      </c>
      <c r="V45" s="98">
        <v>107100</v>
      </c>
      <c r="W45" s="126">
        <v>1273100</v>
      </c>
      <c r="AA45" s="126">
        <v>561458.32999999996</v>
      </c>
      <c r="AB45" s="126">
        <v>168285.72</v>
      </c>
    </row>
    <row r="46" spans="1:28" x14ac:dyDescent="0.2">
      <c r="A46" s="56" t="s">
        <v>1976</v>
      </c>
      <c r="B46" s="124">
        <v>28798.400000000001</v>
      </c>
      <c r="C46" s="124">
        <v>149508.37</v>
      </c>
      <c r="D46" s="124">
        <v>41770.14</v>
      </c>
      <c r="F46" s="56">
        <v>884245.75</v>
      </c>
      <c r="G46" s="56">
        <v>336431.27</v>
      </c>
      <c r="H46" s="125">
        <v>8090</v>
      </c>
      <c r="I46" s="125">
        <v>83285</v>
      </c>
      <c r="K46" s="125">
        <v>22500</v>
      </c>
      <c r="L46" s="56"/>
      <c r="M46" s="56"/>
      <c r="N46" s="56">
        <v>126788</v>
      </c>
      <c r="O46" s="56">
        <v>1474437.8</v>
      </c>
      <c r="Q46" s="98">
        <v>766406.36</v>
      </c>
      <c r="S46" s="98">
        <v>361.23</v>
      </c>
      <c r="U46" s="98">
        <v>792392</v>
      </c>
      <c r="V46" s="98">
        <v>68400</v>
      </c>
      <c r="W46" s="126">
        <v>1168860</v>
      </c>
      <c r="AA46" s="126">
        <v>503709.61</v>
      </c>
      <c r="AB46" s="126">
        <v>179076.77</v>
      </c>
    </row>
    <row r="47" spans="1:28" x14ac:dyDescent="0.2">
      <c r="A47" s="56" t="s">
        <v>1977</v>
      </c>
      <c r="B47" s="124">
        <v>540016.54</v>
      </c>
      <c r="C47" s="124">
        <v>37963.56</v>
      </c>
      <c r="D47" s="124">
        <v>22227.9</v>
      </c>
      <c r="F47" s="56">
        <v>1297348.22</v>
      </c>
      <c r="G47" s="56">
        <v>264330.98</v>
      </c>
      <c r="H47" s="125">
        <v>42570</v>
      </c>
      <c r="I47" s="125">
        <v>11275</v>
      </c>
      <c r="K47" s="125">
        <v>183</v>
      </c>
      <c r="L47" s="56"/>
      <c r="M47" s="56"/>
      <c r="N47" s="56">
        <v>-96991</v>
      </c>
      <c r="O47" s="56">
        <v>2017007.85</v>
      </c>
      <c r="Q47" s="98">
        <v>1522373.52</v>
      </c>
      <c r="R47" s="98">
        <v>410400</v>
      </c>
      <c r="S47" s="98">
        <v>0</v>
      </c>
      <c r="U47" s="98">
        <v>907243</v>
      </c>
      <c r="V47" s="98">
        <v>73050</v>
      </c>
      <c r="W47" s="126">
        <v>1442952</v>
      </c>
      <c r="AA47" s="126">
        <v>810017.98</v>
      </c>
      <c r="AB47" s="126">
        <v>204580.41</v>
      </c>
    </row>
    <row r="48" spans="1:28" x14ac:dyDescent="0.2">
      <c r="A48" s="56" t="s">
        <v>1978</v>
      </c>
      <c r="B48" s="124">
        <v>304392.92</v>
      </c>
      <c r="C48" s="124">
        <v>0</v>
      </c>
      <c r="D48" s="124">
        <v>31076.799999999999</v>
      </c>
      <c r="F48" s="56">
        <v>1371183.14</v>
      </c>
      <c r="G48" s="56">
        <v>203990.07</v>
      </c>
      <c r="H48" s="125">
        <v>5639</v>
      </c>
      <c r="I48" s="125">
        <v>7150</v>
      </c>
      <c r="L48" s="56"/>
      <c r="M48" s="56"/>
      <c r="N48" s="56">
        <v>745.05</v>
      </c>
      <c r="O48" s="56">
        <v>216270.07999999999</v>
      </c>
      <c r="Q48" s="98">
        <v>668726.68000000005</v>
      </c>
      <c r="R48" s="98">
        <v>213475</v>
      </c>
      <c r="S48" s="98">
        <v>444.68</v>
      </c>
      <c r="U48" s="98">
        <v>921080</v>
      </c>
      <c r="V48" s="98">
        <v>116700</v>
      </c>
      <c r="W48" s="126">
        <v>1220172</v>
      </c>
      <c r="AA48" s="126">
        <v>630545.05000000005</v>
      </c>
      <c r="AB48" s="126">
        <v>177262.56</v>
      </c>
    </row>
    <row r="49" spans="1:29" x14ac:dyDescent="0.2">
      <c r="A49" s="56" t="s">
        <v>1979</v>
      </c>
      <c r="B49" s="124">
        <v>515239.54</v>
      </c>
      <c r="C49" s="124">
        <v>0</v>
      </c>
      <c r="D49" s="124">
        <v>62727</v>
      </c>
      <c r="F49" s="56">
        <v>1407384.29</v>
      </c>
      <c r="G49" s="56">
        <v>329541.40000000002</v>
      </c>
      <c r="H49" s="125">
        <v>15071</v>
      </c>
      <c r="I49" s="125">
        <v>7700</v>
      </c>
      <c r="L49" s="56">
        <v>205083.37</v>
      </c>
      <c r="M49" s="56"/>
      <c r="N49" s="56"/>
      <c r="O49" s="56">
        <v>2076002.99</v>
      </c>
      <c r="Q49" s="98">
        <v>2078117.61</v>
      </c>
      <c r="R49" s="98">
        <v>4583.3</v>
      </c>
      <c r="S49" s="98">
        <v>721.81</v>
      </c>
      <c r="U49" s="98">
        <v>1310425.5</v>
      </c>
      <c r="V49" s="98">
        <v>108200</v>
      </c>
      <c r="W49" s="126">
        <v>2099602.5</v>
      </c>
      <c r="AA49" s="126">
        <v>924738.98</v>
      </c>
      <c r="AB49" s="126">
        <v>222395.2</v>
      </c>
    </row>
    <row r="50" spans="1:29" x14ac:dyDescent="0.2">
      <c r="A50" s="56" t="s">
        <v>1980</v>
      </c>
      <c r="B50" s="124">
        <v>325183.48</v>
      </c>
      <c r="C50" s="124">
        <v>32630</v>
      </c>
      <c r="D50" s="124">
        <v>31209.55</v>
      </c>
      <c r="F50" s="56">
        <v>786046.37</v>
      </c>
      <c r="G50" s="56">
        <v>267958.21000000002</v>
      </c>
      <c r="H50" s="125">
        <v>9310</v>
      </c>
      <c r="I50" s="125">
        <v>19750</v>
      </c>
      <c r="K50" s="125">
        <v>0</v>
      </c>
      <c r="L50" s="56"/>
      <c r="M50" s="56"/>
      <c r="N50" s="56">
        <v>1645.73</v>
      </c>
      <c r="O50" s="56">
        <v>2700044.99</v>
      </c>
      <c r="Q50" s="98">
        <v>1420244.73</v>
      </c>
      <c r="R50" s="98">
        <v>165225</v>
      </c>
      <c r="U50" s="98">
        <v>725278</v>
      </c>
      <c r="V50" s="98">
        <v>87900</v>
      </c>
      <c r="W50" s="126">
        <v>1300818</v>
      </c>
      <c r="AA50" s="126">
        <v>608781.43000000005</v>
      </c>
      <c r="AB50" s="126">
        <v>256166.43</v>
      </c>
    </row>
    <row r="51" spans="1:29" x14ac:dyDescent="0.2">
      <c r="A51" s="56" t="s">
        <v>1981</v>
      </c>
      <c r="B51" s="124">
        <v>329822.89</v>
      </c>
      <c r="C51" s="124">
        <v>0</v>
      </c>
      <c r="D51" s="124">
        <v>23902</v>
      </c>
      <c r="F51" s="56">
        <v>914637.77</v>
      </c>
      <c r="G51" s="56">
        <v>186655.67</v>
      </c>
      <c r="H51" s="125">
        <v>6213</v>
      </c>
      <c r="I51" s="125">
        <v>7700</v>
      </c>
      <c r="L51" s="56">
        <v>56594.51</v>
      </c>
      <c r="M51" s="56"/>
      <c r="N51" s="56">
        <v>-278017.2</v>
      </c>
      <c r="O51" s="56">
        <v>1671717.03</v>
      </c>
      <c r="Q51" s="98">
        <v>1510141.35</v>
      </c>
      <c r="R51" s="98">
        <v>163973.04</v>
      </c>
      <c r="U51" s="98">
        <v>945076</v>
      </c>
      <c r="V51" s="98">
        <v>113900</v>
      </c>
      <c r="W51" s="126">
        <v>1429253</v>
      </c>
      <c r="AA51" s="126">
        <v>1062977.8999999999</v>
      </c>
      <c r="AB51" s="126">
        <v>183479.91</v>
      </c>
    </row>
    <row r="52" spans="1:29" x14ac:dyDescent="0.2">
      <c r="A52" s="56" t="s">
        <v>1982</v>
      </c>
      <c r="B52" s="124">
        <v>606369.69999999995</v>
      </c>
      <c r="C52" s="124">
        <v>30600</v>
      </c>
      <c r="D52" s="124">
        <v>51863</v>
      </c>
      <c r="F52" s="56">
        <v>954567.95</v>
      </c>
      <c r="G52" s="56">
        <v>270628.74</v>
      </c>
      <c r="H52" s="125">
        <v>8571</v>
      </c>
      <c r="I52" s="125">
        <v>9100</v>
      </c>
      <c r="L52" s="56"/>
      <c r="M52" s="56"/>
      <c r="N52" s="56">
        <v>34491</v>
      </c>
      <c r="O52" s="56">
        <v>579857.57999999996</v>
      </c>
      <c r="Q52" s="98">
        <v>1183340.83</v>
      </c>
      <c r="R52" s="98">
        <v>397128</v>
      </c>
      <c r="S52" s="98">
        <v>826.88</v>
      </c>
      <c r="U52" s="98">
        <v>519962.23</v>
      </c>
      <c r="V52" s="98">
        <v>84100</v>
      </c>
      <c r="W52" s="126">
        <v>899260.23</v>
      </c>
      <c r="AA52" s="126">
        <v>933353.84</v>
      </c>
      <c r="AB52" s="126">
        <v>196347.01</v>
      </c>
    </row>
    <row r="53" spans="1:29" x14ac:dyDescent="0.2">
      <c r="A53" s="56" t="s">
        <v>1983</v>
      </c>
      <c r="B53" s="124">
        <v>345193.03</v>
      </c>
      <c r="C53" s="124">
        <v>0</v>
      </c>
      <c r="D53" s="124">
        <v>23190</v>
      </c>
      <c r="F53" s="56">
        <v>1229536.46</v>
      </c>
      <c r="G53" s="56">
        <v>344950.12</v>
      </c>
      <c r="H53" s="125">
        <v>11191</v>
      </c>
      <c r="I53" s="125">
        <v>6240</v>
      </c>
      <c r="K53" s="125">
        <v>431.5</v>
      </c>
      <c r="L53" s="56"/>
      <c r="M53" s="56"/>
      <c r="N53" s="56">
        <v>3.31</v>
      </c>
      <c r="O53" s="56">
        <v>446722.69</v>
      </c>
      <c r="Q53" s="98">
        <v>1226933.33</v>
      </c>
      <c r="S53" s="98">
        <v>535.21</v>
      </c>
      <c r="U53" s="98">
        <v>1033546</v>
      </c>
      <c r="V53" s="98">
        <v>64100</v>
      </c>
      <c r="W53" s="126">
        <v>1392100.31</v>
      </c>
      <c r="AA53" s="126">
        <v>662330.79</v>
      </c>
      <c r="AB53" s="126">
        <v>236585.09</v>
      </c>
    </row>
    <row r="54" spans="1:29" x14ac:dyDescent="0.2">
      <c r="A54" s="56" t="s">
        <v>1986</v>
      </c>
      <c r="B54" s="124">
        <v>221653.14</v>
      </c>
      <c r="C54" s="124">
        <v>0</v>
      </c>
      <c r="D54" s="124">
        <v>62273.120000000003</v>
      </c>
      <c r="F54" s="56">
        <v>116661.99</v>
      </c>
      <c r="G54" s="56">
        <v>639927.13</v>
      </c>
      <c r="H54" s="125">
        <v>0</v>
      </c>
      <c r="I54" s="125">
        <v>85560.27</v>
      </c>
      <c r="K54" s="125">
        <v>37.380000000000003</v>
      </c>
      <c r="L54" s="56"/>
      <c r="M54" s="56">
        <v>8348.7199999999993</v>
      </c>
      <c r="N54" s="56">
        <v>-561938.98</v>
      </c>
      <c r="O54" s="56">
        <v>1557377.06</v>
      </c>
      <c r="Q54" s="98">
        <v>485309.97</v>
      </c>
      <c r="R54" s="98">
        <v>100000</v>
      </c>
      <c r="S54" s="98">
        <v>203.05</v>
      </c>
      <c r="U54" s="98">
        <v>844227.4</v>
      </c>
      <c r="V54" s="98">
        <v>53950</v>
      </c>
      <c r="W54" s="126">
        <v>1101377.3999999999</v>
      </c>
      <c r="Z54" s="126">
        <v>22858</v>
      </c>
      <c r="AA54" s="126">
        <v>288714.81</v>
      </c>
      <c r="AB54" s="126">
        <v>133380.92000000001</v>
      </c>
    </row>
    <row r="55" spans="1:29" x14ac:dyDescent="0.2">
      <c r="A55" s="56" t="s">
        <v>1987</v>
      </c>
      <c r="B55" s="124">
        <v>22261.24</v>
      </c>
      <c r="C55" s="124">
        <v>0</v>
      </c>
      <c r="D55" s="124">
        <v>78509.919999999998</v>
      </c>
      <c r="F55" s="56">
        <v>160996.78</v>
      </c>
      <c r="G55" s="56">
        <v>371784.48</v>
      </c>
      <c r="H55" s="125">
        <v>0</v>
      </c>
      <c r="I55" s="125">
        <v>89796.29</v>
      </c>
      <c r="K55" s="125">
        <v>37.380000000000003</v>
      </c>
      <c r="L55" s="56"/>
      <c r="M55" s="56"/>
      <c r="N55" s="56">
        <v>720769.1</v>
      </c>
      <c r="O55" s="56">
        <v>1296912.72</v>
      </c>
      <c r="Q55" s="98">
        <v>544308.68999999994</v>
      </c>
      <c r="R55" s="98">
        <v>1200</v>
      </c>
      <c r="S55" s="98">
        <v>143.94999999999999</v>
      </c>
      <c r="U55" s="98">
        <v>929160.9</v>
      </c>
      <c r="V55" s="98">
        <v>1000</v>
      </c>
      <c r="W55" s="126">
        <v>1191841.8999999999</v>
      </c>
      <c r="Z55" s="126">
        <v>1240</v>
      </c>
      <c r="AA55" s="126">
        <v>302388.65999999997</v>
      </c>
      <c r="AB55" s="126">
        <v>85887.98</v>
      </c>
      <c r="AC55" s="126">
        <v>10400</v>
      </c>
    </row>
    <row r="56" spans="1:29" x14ac:dyDescent="0.2">
      <c r="A56" s="56" t="s">
        <v>1988</v>
      </c>
      <c r="B56" s="124">
        <v>531575.18999999994</v>
      </c>
      <c r="C56" s="124">
        <v>5000</v>
      </c>
      <c r="D56" s="124">
        <v>49645.85</v>
      </c>
      <c r="F56" s="56">
        <v>60047</v>
      </c>
      <c r="G56" s="56">
        <v>337563.61</v>
      </c>
      <c r="H56" s="125">
        <v>0</v>
      </c>
      <c r="I56" s="125">
        <v>108578.34</v>
      </c>
      <c r="L56" s="56"/>
      <c r="M56" s="56"/>
      <c r="N56" s="56">
        <v>-54393.63</v>
      </c>
      <c r="O56" s="56">
        <v>1593000.06</v>
      </c>
      <c r="Q56" s="98">
        <v>841523.21</v>
      </c>
      <c r="R56" s="98">
        <v>215745</v>
      </c>
      <c r="S56" s="98">
        <v>504.22</v>
      </c>
      <c r="U56" s="98">
        <v>1079224.1000000001</v>
      </c>
      <c r="V56" s="98">
        <v>14927</v>
      </c>
      <c r="W56" s="126">
        <v>1530444.1</v>
      </c>
      <c r="Z56" s="126">
        <v>4687</v>
      </c>
      <c r="AA56" s="126">
        <v>463344.6</v>
      </c>
      <c r="AB56" s="126">
        <v>114412.78</v>
      </c>
      <c r="AC56" s="126">
        <v>44460</v>
      </c>
    </row>
    <row r="57" spans="1:29" x14ac:dyDescent="0.2">
      <c r="A57" s="56" t="s">
        <v>1989</v>
      </c>
      <c r="B57" s="124">
        <v>470531.87</v>
      </c>
      <c r="C57" s="124">
        <v>0</v>
      </c>
      <c r="D57" s="124">
        <v>27802.74</v>
      </c>
      <c r="F57" s="56">
        <v>67236.899999999994</v>
      </c>
      <c r="G57" s="56">
        <v>331933.76</v>
      </c>
      <c r="H57" s="125">
        <v>0</v>
      </c>
      <c r="I57" s="125">
        <v>77579.58</v>
      </c>
      <c r="K57" s="125">
        <v>37.380000000000003</v>
      </c>
      <c r="L57" s="56"/>
      <c r="M57" s="56"/>
      <c r="N57" s="56">
        <v>-1369828.83</v>
      </c>
      <c r="O57" s="56">
        <v>1261656.71</v>
      </c>
      <c r="Q57" s="98">
        <v>709193.59</v>
      </c>
      <c r="R57" s="98">
        <v>250900</v>
      </c>
      <c r="S57" s="98">
        <v>336.72</v>
      </c>
      <c r="U57" s="98">
        <v>968492.2</v>
      </c>
      <c r="V57" s="98">
        <v>5450</v>
      </c>
      <c r="W57" s="126">
        <v>1350222.2</v>
      </c>
      <c r="Z57" s="126">
        <v>13965.6</v>
      </c>
      <c r="AA57" s="126">
        <v>268938.15999999997</v>
      </c>
      <c r="AB57" s="126">
        <v>75551.759999999995</v>
      </c>
      <c r="AC57" s="126">
        <v>12527</v>
      </c>
    </row>
    <row r="58" spans="1:29" x14ac:dyDescent="0.2">
      <c r="A58" s="56" t="s">
        <v>2013</v>
      </c>
      <c r="B58" s="124">
        <v>113842.8</v>
      </c>
      <c r="C58" s="124">
        <v>0</v>
      </c>
      <c r="D58" s="124">
        <v>46251.07</v>
      </c>
      <c r="F58" s="56">
        <v>3</v>
      </c>
      <c r="G58" s="56">
        <v>293263.3</v>
      </c>
      <c r="H58" s="125">
        <v>0</v>
      </c>
      <c r="I58" s="125">
        <v>60604.37</v>
      </c>
      <c r="K58" s="125">
        <v>46.97</v>
      </c>
      <c r="L58" s="56"/>
      <c r="M58" s="56"/>
      <c r="N58" s="56">
        <v>299597.73</v>
      </c>
      <c r="O58" s="56">
        <v>2075132.5</v>
      </c>
      <c r="Q58" s="98">
        <v>565318.85</v>
      </c>
      <c r="R58" s="98">
        <v>59320</v>
      </c>
      <c r="S58" s="98">
        <v>314.7</v>
      </c>
      <c r="U58" s="98">
        <v>568684.6</v>
      </c>
      <c r="V58" s="98">
        <v>790</v>
      </c>
      <c r="W58" s="126">
        <v>728834.6</v>
      </c>
      <c r="Z58" s="126">
        <v>15516</v>
      </c>
      <c r="AA58" s="126">
        <v>372309.94</v>
      </c>
      <c r="AB58" s="126">
        <v>31516.13</v>
      </c>
      <c r="AC58" s="126">
        <v>29176</v>
      </c>
    </row>
    <row r="59" spans="1:29" x14ac:dyDescent="0.2">
      <c r="A59" s="56" t="s">
        <v>2014</v>
      </c>
      <c r="B59" s="124">
        <v>355705.19</v>
      </c>
      <c r="C59" s="124">
        <v>32700</v>
      </c>
      <c r="D59" s="124">
        <v>30882.27</v>
      </c>
      <c r="F59" s="56">
        <v>727757.5</v>
      </c>
      <c r="G59" s="56">
        <v>347446.85</v>
      </c>
      <c r="H59" s="125">
        <v>0</v>
      </c>
      <c r="I59" s="125">
        <v>67459.7</v>
      </c>
      <c r="L59" s="56"/>
      <c r="M59" s="56"/>
      <c r="N59" s="56">
        <v>1143321.92</v>
      </c>
      <c r="O59" s="56">
        <v>3409443.43</v>
      </c>
      <c r="Q59" s="98">
        <v>528845.52</v>
      </c>
      <c r="S59" s="98">
        <v>804.43</v>
      </c>
      <c r="U59" s="98">
        <v>931024</v>
      </c>
      <c r="V59" s="98">
        <v>50790</v>
      </c>
      <c r="W59" s="126">
        <v>1153894</v>
      </c>
      <c r="Z59" s="126">
        <v>5124</v>
      </c>
      <c r="AA59" s="126">
        <v>190426.56</v>
      </c>
      <c r="AB59" s="126">
        <v>119648.82</v>
      </c>
      <c r="AC59" s="126">
        <v>70000</v>
      </c>
    </row>
    <row r="60" spans="1:29" x14ac:dyDescent="0.2">
      <c r="A60" s="56" t="s">
        <v>1993</v>
      </c>
      <c r="B60" s="124">
        <v>40116.83</v>
      </c>
      <c r="C60" s="124">
        <v>0</v>
      </c>
      <c r="D60" s="124">
        <v>28343.7</v>
      </c>
      <c r="F60" s="56">
        <v>4</v>
      </c>
      <c r="G60" s="56">
        <v>395761.03</v>
      </c>
      <c r="L60" s="56"/>
      <c r="M60" s="56"/>
      <c r="N60" s="56"/>
      <c r="O60" s="56">
        <v>280935.62</v>
      </c>
      <c r="Q60" s="98">
        <v>682736.97</v>
      </c>
      <c r="U60" s="98">
        <v>570720</v>
      </c>
      <c r="W60" s="126">
        <v>871520</v>
      </c>
      <c r="AA60" s="126">
        <v>246328.09</v>
      </c>
      <c r="AB60" s="126">
        <v>17060.05</v>
      </c>
    </row>
    <row r="61" spans="1:29" x14ac:dyDescent="0.2">
      <c r="A61" s="56" t="s">
        <v>1994</v>
      </c>
      <c r="B61" s="124">
        <v>222408.15</v>
      </c>
      <c r="C61" s="124">
        <v>0</v>
      </c>
      <c r="D61" s="124">
        <v>30523.35</v>
      </c>
      <c r="F61" s="56">
        <v>723744.22</v>
      </c>
      <c r="G61" s="56">
        <v>122520.81</v>
      </c>
      <c r="L61" s="56"/>
      <c r="M61" s="56"/>
      <c r="N61" s="56"/>
      <c r="O61" s="56">
        <v>179132.84</v>
      </c>
      <c r="Q61" s="98">
        <v>1529555.76</v>
      </c>
      <c r="W61" s="126">
        <v>1257128</v>
      </c>
      <c r="AA61" s="126">
        <v>128480</v>
      </c>
      <c r="AB61" s="126">
        <v>80394.64</v>
      </c>
    </row>
    <row r="62" spans="1:29" x14ac:dyDescent="0.2">
      <c r="A62" s="56" t="s">
        <v>1995</v>
      </c>
      <c r="B62" s="124">
        <v>482446</v>
      </c>
      <c r="C62" s="124">
        <v>0</v>
      </c>
      <c r="D62" s="124">
        <v>45570.45</v>
      </c>
      <c r="F62" s="56">
        <v>271173.14</v>
      </c>
      <c r="G62" s="56">
        <v>326681.5</v>
      </c>
      <c r="L62" s="56"/>
      <c r="M62" s="56"/>
      <c r="N62" s="56"/>
      <c r="O62" s="56">
        <v>2768470.84</v>
      </c>
      <c r="Q62" s="98">
        <v>995050.1</v>
      </c>
      <c r="U62" s="98">
        <v>900000</v>
      </c>
      <c r="W62" s="126">
        <v>1335120</v>
      </c>
      <c r="AA62" s="126">
        <v>195472.37</v>
      </c>
      <c r="AB62" s="126">
        <v>165112.71</v>
      </c>
    </row>
    <row r="63" spans="1:29" x14ac:dyDescent="0.2">
      <c r="A63" s="56" t="s">
        <v>1996</v>
      </c>
      <c r="B63" s="124">
        <v>176673.8</v>
      </c>
      <c r="C63" s="124">
        <v>0</v>
      </c>
      <c r="D63" s="124">
        <v>3601.86</v>
      </c>
      <c r="F63" s="56">
        <v>312466.2</v>
      </c>
      <c r="G63" s="56">
        <v>63371</v>
      </c>
      <c r="L63" s="56"/>
      <c r="M63" s="56"/>
      <c r="N63" s="56"/>
      <c r="O63" s="56">
        <v>2027508.56</v>
      </c>
      <c r="Q63" s="98">
        <v>850694.25</v>
      </c>
      <c r="U63" s="98">
        <v>877520</v>
      </c>
      <c r="W63" s="126">
        <v>1238040</v>
      </c>
      <c r="AA63" s="126">
        <v>399818.99</v>
      </c>
      <c r="AB63" s="126">
        <v>108123.36</v>
      </c>
    </row>
    <row r="64" spans="1:29" x14ac:dyDescent="0.2">
      <c r="A64" s="56" t="s">
        <v>1997</v>
      </c>
      <c r="B64" s="124">
        <v>241044.61</v>
      </c>
      <c r="C64" s="124">
        <v>0</v>
      </c>
      <c r="D64" s="124">
        <v>2535.37</v>
      </c>
      <c r="F64" s="56">
        <v>708438.57</v>
      </c>
      <c r="G64" s="56">
        <v>257473.09</v>
      </c>
      <c r="L64" s="56"/>
      <c r="M64" s="56"/>
      <c r="N64" s="56"/>
      <c r="O64" s="56">
        <v>179132.84</v>
      </c>
      <c r="Q64" s="98">
        <v>992470.91</v>
      </c>
      <c r="U64" s="98">
        <v>634400</v>
      </c>
      <c r="W64" s="126">
        <v>918125</v>
      </c>
      <c r="AA64" s="126">
        <v>533109.26</v>
      </c>
      <c r="AB64" s="126">
        <v>129717.31</v>
      </c>
    </row>
    <row r="65" spans="1:29" x14ac:dyDescent="0.2">
      <c r="A65" s="56" t="s">
        <v>1998</v>
      </c>
      <c r="B65" s="124">
        <v>411524.02</v>
      </c>
      <c r="C65" s="124">
        <v>82850</v>
      </c>
      <c r="D65" s="124">
        <v>46360.04</v>
      </c>
      <c r="F65" s="56">
        <v>2000439.38</v>
      </c>
      <c r="G65" s="56">
        <v>371717.17</v>
      </c>
      <c r="I65" s="125">
        <v>0</v>
      </c>
      <c r="K65" s="125">
        <v>100000</v>
      </c>
      <c r="L65" s="56"/>
      <c r="M65" s="56"/>
      <c r="N65" s="56">
        <v>-100631.36</v>
      </c>
      <c r="O65" s="56">
        <v>2752937.45</v>
      </c>
      <c r="Q65" s="98">
        <v>710440.58</v>
      </c>
      <c r="R65" s="98">
        <v>371706</v>
      </c>
      <c r="S65" s="98">
        <v>197.72</v>
      </c>
      <c r="U65" s="98">
        <v>1486804.78</v>
      </c>
      <c r="V65" s="98">
        <v>169844</v>
      </c>
      <c r="W65" s="126">
        <v>1800868.78</v>
      </c>
      <c r="AA65" s="126">
        <v>400175.72</v>
      </c>
      <c r="AB65" s="126">
        <v>244548.06</v>
      </c>
    </row>
    <row r="66" spans="1:29" x14ac:dyDescent="0.2">
      <c r="A66" s="56" t="s">
        <v>1999</v>
      </c>
      <c r="B66" s="124">
        <v>304311.28999999998</v>
      </c>
      <c r="C66" s="124">
        <v>82078.34</v>
      </c>
      <c r="D66" s="124">
        <v>91507.98</v>
      </c>
      <c r="F66" s="56">
        <v>999609.63</v>
      </c>
      <c r="G66" s="56">
        <v>2316399.7000000002</v>
      </c>
      <c r="I66" s="125">
        <v>0</v>
      </c>
      <c r="L66" s="56"/>
      <c r="M66" s="56"/>
      <c r="N66" s="56">
        <v>-1782115.22</v>
      </c>
      <c r="O66" s="56">
        <v>3437556.74</v>
      </c>
      <c r="Q66" s="98">
        <v>2859283.23</v>
      </c>
      <c r="R66" s="98">
        <v>200820</v>
      </c>
      <c r="S66" s="98">
        <v>463.92</v>
      </c>
      <c r="U66" s="98">
        <v>1512525</v>
      </c>
      <c r="V66" s="98">
        <v>276240</v>
      </c>
      <c r="W66" s="126">
        <v>1888525</v>
      </c>
      <c r="AA66" s="126">
        <v>314256.08</v>
      </c>
      <c r="AB66" s="126">
        <v>452610.65</v>
      </c>
    </row>
    <row r="67" spans="1:29" x14ac:dyDescent="0.2">
      <c r="A67" s="56" t="s">
        <v>2000</v>
      </c>
      <c r="B67" s="124">
        <v>741655.04000000004</v>
      </c>
      <c r="C67" s="124">
        <v>12315.5</v>
      </c>
      <c r="D67" s="124">
        <v>35268.269999999997</v>
      </c>
      <c r="F67" s="56">
        <v>1332507.3999999999</v>
      </c>
      <c r="G67" s="56">
        <v>356064.17</v>
      </c>
      <c r="I67" s="125">
        <v>0</v>
      </c>
      <c r="L67" s="56"/>
      <c r="M67" s="56"/>
      <c r="N67" s="56">
        <v>1185667.18</v>
      </c>
      <c r="O67" s="56">
        <v>785641.8</v>
      </c>
      <c r="Q67" s="98">
        <v>951228.78</v>
      </c>
      <c r="R67" s="98">
        <v>307667</v>
      </c>
      <c r="S67" s="98">
        <v>660.65</v>
      </c>
      <c r="U67" s="98">
        <v>1192239</v>
      </c>
      <c r="V67" s="98">
        <v>216300</v>
      </c>
      <c r="W67" s="126">
        <v>1608575</v>
      </c>
      <c r="AA67" s="126">
        <v>325930.32</v>
      </c>
      <c r="AB67" s="126">
        <v>160138.06</v>
      </c>
      <c r="AC67" s="126">
        <v>30.65</v>
      </c>
    </row>
    <row r="68" spans="1:29" x14ac:dyDescent="0.2">
      <c r="A68" s="56" t="s">
        <v>2001</v>
      </c>
      <c r="B68" s="124">
        <v>436174.31</v>
      </c>
      <c r="C68" s="124">
        <v>19100</v>
      </c>
      <c r="D68" s="124">
        <v>69224.13</v>
      </c>
      <c r="F68" s="56">
        <v>613843.87</v>
      </c>
      <c r="G68" s="56">
        <v>264643.40999999997</v>
      </c>
      <c r="H68" s="125">
        <v>486</v>
      </c>
      <c r="I68" s="125">
        <v>5812.73</v>
      </c>
      <c r="K68" s="125">
        <v>1350.75</v>
      </c>
      <c r="L68" s="56"/>
      <c r="M68" s="56">
        <v>3911913.09</v>
      </c>
      <c r="N68" s="56">
        <v>-4402332.66</v>
      </c>
      <c r="O68" s="56">
        <v>2929218.73</v>
      </c>
      <c r="Q68" s="98">
        <v>2033606.42</v>
      </c>
      <c r="R68" s="98">
        <v>202662</v>
      </c>
      <c r="S68" s="98">
        <v>2085.38</v>
      </c>
      <c r="U68" s="98">
        <v>854633.3</v>
      </c>
      <c r="W68" s="126">
        <v>1749617.3</v>
      </c>
      <c r="AA68" s="126">
        <v>581479.9</v>
      </c>
      <c r="AB68" s="126">
        <v>318148.56</v>
      </c>
    </row>
    <row r="69" spans="1:29" x14ac:dyDescent="0.2">
      <c r="A69" s="56" t="s">
        <v>2002</v>
      </c>
      <c r="B69" s="124">
        <v>498228.41</v>
      </c>
      <c r="C69" s="124">
        <v>0</v>
      </c>
      <c r="D69" s="124">
        <v>40996.14</v>
      </c>
      <c r="F69" s="56">
        <v>1620734.02</v>
      </c>
      <c r="G69" s="56">
        <v>67474.990000000005</v>
      </c>
      <c r="H69" s="125">
        <v>486</v>
      </c>
      <c r="L69" s="56"/>
      <c r="M69" s="56"/>
      <c r="N69" s="56">
        <v>-97763.86</v>
      </c>
      <c r="O69" s="56">
        <v>574529.34</v>
      </c>
      <c r="Q69" s="98">
        <v>1161099.55</v>
      </c>
      <c r="S69" s="98">
        <v>2256.29</v>
      </c>
      <c r="U69" s="98">
        <v>555604.02</v>
      </c>
      <c r="W69" s="126">
        <v>897498.02</v>
      </c>
      <c r="AA69" s="126">
        <v>377704.04</v>
      </c>
      <c r="AB69" s="126">
        <v>152485.68</v>
      </c>
    </row>
    <row r="70" spans="1:29" x14ac:dyDescent="0.2">
      <c r="A70" s="56" t="s">
        <v>2003</v>
      </c>
      <c r="B70" s="124">
        <v>470196.54</v>
      </c>
      <c r="C70" s="124">
        <v>22500</v>
      </c>
      <c r="D70" s="124">
        <v>24384.9</v>
      </c>
      <c r="F70" s="56">
        <v>255022.24</v>
      </c>
      <c r="G70" s="56">
        <v>405695.51</v>
      </c>
      <c r="K70" s="125">
        <v>220</v>
      </c>
      <c r="L70" s="56"/>
      <c r="M70" s="56"/>
      <c r="N70" s="56">
        <v>2227.73</v>
      </c>
      <c r="O70" s="56">
        <v>2183187.2799999998</v>
      </c>
      <c r="Q70" s="98">
        <v>2261074.8199999998</v>
      </c>
      <c r="S70" s="98">
        <v>613.70000000000005</v>
      </c>
      <c r="U70" s="98">
        <v>1411900</v>
      </c>
      <c r="W70" s="126">
        <v>1972238</v>
      </c>
      <c r="AA70" s="126">
        <v>751748.34</v>
      </c>
      <c r="AB70" s="126">
        <v>139242.32999999999</v>
      </c>
    </row>
    <row r="71" spans="1:29" x14ac:dyDescent="0.2">
      <c r="A71" s="56" t="s">
        <v>2004</v>
      </c>
      <c r="B71" s="124">
        <v>1561645.31</v>
      </c>
      <c r="C71" s="124">
        <v>0</v>
      </c>
      <c r="D71" s="124">
        <v>39996</v>
      </c>
      <c r="F71" s="56">
        <v>1779544.08</v>
      </c>
      <c r="G71" s="56">
        <v>318962.5</v>
      </c>
      <c r="I71" s="125">
        <v>15680</v>
      </c>
      <c r="L71" s="56"/>
      <c r="M71" s="56"/>
      <c r="N71" s="56">
        <v>332614.73</v>
      </c>
      <c r="O71" s="56">
        <v>1562778.07</v>
      </c>
      <c r="Q71" s="98">
        <v>1579347.56</v>
      </c>
      <c r="S71" s="98">
        <v>3108.01</v>
      </c>
      <c r="U71" s="98">
        <v>683067</v>
      </c>
      <c r="W71" s="126">
        <v>1174287</v>
      </c>
      <c r="AA71" s="126">
        <v>656694.01</v>
      </c>
      <c r="AB71" s="126">
        <v>195016.23</v>
      </c>
    </row>
    <row r="72" spans="1:29" x14ac:dyDescent="0.2">
      <c r="A72" s="56" t="s">
        <v>2005</v>
      </c>
      <c r="B72" s="124">
        <v>1324483.25</v>
      </c>
      <c r="C72" s="124">
        <v>13000</v>
      </c>
      <c r="D72" s="124">
        <v>53000</v>
      </c>
      <c r="F72" s="56">
        <v>1303766.1299999999</v>
      </c>
      <c r="G72" s="56">
        <v>429323.5</v>
      </c>
      <c r="H72" s="125">
        <v>5100</v>
      </c>
      <c r="I72" s="125">
        <v>26333.18</v>
      </c>
      <c r="J72" s="125">
        <v>13000</v>
      </c>
      <c r="L72" s="56"/>
      <c r="M72" s="56"/>
      <c r="N72" s="56">
        <v>827548.17</v>
      </c>
      <c r="O72" s="56">
        <v>1881658.83</v>
      </c>
      <c r="Q72" s="98">
        <v>2532343.5</v>
      </c>
      <c r="S72" s="98">
        <v>6940.94</v>
      </c>
      <c r="U72" s="98">
        <v>1599140</v>
      </c>
      <c r="W72" s="126">
        <v>2353186</v>
      </c>
      <c r="AA72" s="126">
        <v>932069.53</v>
      </c>
      <c r="AB72" s="126">
        <v>190092.53</v>
      </c>
    </row>
    <row r="73" spans="1:29" x14ac:dyDescent="0.2">
      <c r="A73" s="56" t="s">
        <v>2006</v>
      </c>
      <c r="B73" s="124">
        <v>1062183.28</v>
      </c>
      <c r="C73" s="124">
        <v>0</v>
      </c>
      <c r="D73" s="124">
        <v>20796.16</v>
      </c>
      <c r="F73" s="56">
        <v>417206.82</v>
      </c>
      <c r="G73" s="56">
        <v>165357.06</v>
      </c>
      <c r="I73" s="125">
        <v>63097.75</v>
      </c>
      <c r="L73" s="56"/>
      <c r="M73" s="56"/>
      <c r="N73" s="56">
        <v>156326.46</v>
      </c>
      <c r="O73" s="56">
        <v>1497958.46</v>
      </c>
      <c r="Q73" s="98">
        <v>1036730.15</v>
      </c>
      <c r="S73" s="98">
        <v>3865.1</v>
      </c>
      <c r="U73" s="98">
        <v>689536</v>
      </c>
      <c r="W73" s="126">
        <v>936154</v>
      </c>
      <c r="AA73" s="126">
        <v>415877.16</v>
      </c>
      <c r="AB73" s="126">
        <v>93366.24</v>
      </c>
    </row>
    <row r="74" spans="1:29" x14ac:dyDescent="0.2">
      <c r="A74" s="56" t="s">
        <v>2007</v>
      </c>
      <c r="B74" s="124">
        <v>167251.26</v>
      </c>
      <c r="C74" s="124">
        <v>0</v>
      </c>
      <c r="D74" s="124">
        <v>17977.63</v>
      </c>
      <c r="F74" s="56">
        <v>1125119.1399999999</v>
      </c>
      <c r="G74" s="56">
        <v>166805.65</v>
      </c>
      <c r="H74" s="125">
        <v>162</v>
      </c>
      <c r="K74" s="125">
        <v>23373.91</v>
      </c>
      <c r="L74" s="56"/>
      <c r="M74" s="56"/>
      <c r="N74" s="56">
        <v>-505908.71</v>
      </c>
      <c r="O74" s="56">
        <v>2412599.04</v>
      </c>
      <c r="Q74" s="98">
        <v>1082952.6000000001</v>
      </c>
      <c r="S74" s="98">
        <v>974.62</v>
      </c>
      <c r="U74" s="98">
        <v>464632</v>
      </c>
      <c r="W74" s="126">
        <v>743432</v>
      </c>
      <c r="AA74" s="126">
        <v>461938.95</v>
      </c>
      <c r="AB74" s="126">
        <v>109209.44</v>
      </c>
    </row>
    <row r="75" spans="1:29" x14ac:dyDescent="0.2">
      <c r="A75" s="56" t="s">
        <v>2008</v>
      </c>
      <c r="B75" s="124">
        <v>522743.29</v>
      </c>
      <c r="C75" s="124">
        <v>121788.3</v>
      </c>
      <c r="D75" s="124">
        <v>30247.26</v>
      </c>
      <c r="F75" s="56">
        <v>1028023.27</v>
      </c>
      <c r="G75" s="56">
        <v>271995.53999999998</v>
      </c>
      <c r="I75" s="125">
        <v>45364.09</v>
      </c>
      <c r="K75" s="125">
        <v>396.26</v>
      </c>
      <c r="L75" s="56"/>
      <c r="M75" s="56"/>
      <c r="N75" s="56">
        <v>-484019.92</v>
      </c>
      <c r="O75" s="56">
        <v>2174520.91</v>
      </c>
      <c r="Q75" s="98">
        <v>1854315.91</v>
      </c>
      <c r="R75" s="98">
        <v>64800</v>
      </c>
      <c r="S75" s="98">
        <v>317.77</v>
      </c>
      <c r="U75" s="98">
        <v>1248632</v>
      </c>
      <c r="W75" s="126">
        <v>1831703</v>
      </c>
      <c r="Z75" s="126">
        <v>20349</v>
      </c>
      <c r="AA75" s="126">
        <v>798658.67</v>
      </c>
      <c r="AB75" s="126">
        <v>194605.36</v>
      </c>
    </row>
    <row r="76" spans="1:29" x14ac:dyDescent="0.2">
      <c r="A76" s="56" t="s">
        <v>2009</v>
      </c>
      <c r="B76" s="124">
        <v>522016.63</v>
      </c>
      <c r="C76" s="124">
        <v>3586.5</v>
      </c>
      <c r="D76" s="124">
        <v>33220.74</v>
      </c>
      <c r="F76" s="56">
        <v>1395927.79</v>
      </c>
      <c r="G76" s="56">
        <v>251638.64</v>
      </c>
      <c r="I76" s="125">
        <v>27698.639999999999</v>
      </c>
      <c r="K76" s="125">
        <v>510.18</v>
      </c>
      <c r="L76" s="56"/>
      <c r="M76" s="56"/>
      <c r="N76" s="56">
        <v>-30298.37</v>
      </c>
      <c r="O76" s="56">
        <v>2426315.1</v>
      </c>
      <c r="Q76" s="98">
        <v>1370109.08</v>
      </c>
      <c r="R76" s="98">
        <v>286000</v>
      </c>
      <c r="S76" s="98">
        <v>821.6</v>
      </c>
      <c r="U76" s="98">
        <v>1618354.5</v>
      </c>
      <c r="W76" s="126">
        <v>1892204.5</v>
      </c>
      <c r="Z76" s="126">
        <v>30223</v>
      </c>
      <c r="AA76" s="126">
        <v>1131911.95</v>
      </c>
      <c r="AB76" s="126">
        <v>246458.48</v>
      </c>
      <c r="AC76" s="126">
        <v>140000</v>
      </c>
    </row>
    <row r="77" spans="1:29" x14ac:dyDescent="0.2">
      <c r="A77" s="56" t="s">
        <v>2010</v>
      </c>
      <c r="B77" s="124">
        <v>168379.36</v>
      </c>
      <c r="C77" s="124">
        <v>7682.28</v>
      </c>
      <c r="D77" s="124">
        <v>5197.3100000000004</v>
      </c>
      <c r="F77" s="56">
        <v>377017.05</v>
      </c>
      <c r="G77" s="56">
        <v>181805.28</v>
      </c>
      <c r="I77" s="125">
        <v>2330</v>
      </c>
      <c r="K77" s="125">
        <v>0</v>
      </c>
      <c r="L77" s="56"/>
      <c r="M77" s="56">
        <v>-471125.88</v>
      </c>
      <c r="N77" s="56">
        <v>81210.16</v>
      </c>
      <c r="O77" s="56">
        <v>1120243.3</v>
      </c>
      <c r="Q77" s="98">
        <v>1008349.65</v>
      </c>
      <c r="S77" s="98">
        <v>299.74</v>
      </c>
      <c r="U77" s="98">
        <v>340228</v>
      </c>
      <c r="W77" s="126">
        <v>762808</v>
      </c>
      <c r="Z77" s="126">
        <v>34722</v>
      </c>
      <c r="AA77" s="126">
        <v>393414.66</v>
      </c>
      <c r="AB77" s="126">
        <v>132555.82</v>
      </c>
      <c r="AC77" s="126">
        <v>645.21</v>
      </c>
    </row>
    <row r="78" spans="1:29" x14ac:dyDescent="0.2">
      <c r="A78" s="56" t="s">
        <v>2011</v>
      </c>
      <c r="B78" s="124">
        <v>607069.55000000005</v>
      </c>
      <c r="C78" s="124">
        <v>31741.93</v>
      </c>
      <c r="D78" s="124">
        <v>39860.53</v>
      </c>
      <c r="F78" s="56">
        <v>1522242.21</v>
      </c>
      <c r="G78" s="56">
        <v>421240.81</v>
      </c>
      <c r="I78" s="125">
        <v>53948.59</v>
      </c>
      <c r="K78" s="125">
        <v>0</v>
      </c>
      <c r="L78" s="56"/>
      <c r="M78" s="56">
        <v>-629329.11</v>
      </c>
      <c r="N78" s="56">
        <v>73193.820000000007</v>
      </c>
      <c r="O78" s="56">
        <v>2732486.08</v>
      </c>
      <c r="Q78" s="98">
        <v>1419853.82</v>
      </c>
      <c r="R78" s="98">
        <v>309700</v>
      </c>
      <c r="S78" s="98">
        <v>276.18</v>
      </c>
      <c r="U78" s="98">
        <v>1121445.6100000001</v>
      </c>
      <c r="W78" s="126">
        <v>1548685.61</v>
      </c>
      <c r="Z78" s="126">
        <v>27268</v>
      </c>
      <c r="AA78" s="126">
        <v>605042.56999999995</v>
      </c>
      <c r="AB78" s="126">
        <v>260636.78</v>
      </c>
    </row>
    <row r="79" spans="1:29" x14ac:dyDescent="0.2">
      <c r="A79" s="56" t="s">
        <v>2012</v>
      </c>
      <c r="B79" s="124">
        <v>2140402.17</v>
      </c>
      <c r="C79" s="124">
        <v>71150</v>
      </c>
      <c r="D79" s="124">
        <v>8108</v>
      </c>
      <c r="F79" s="56">
        <v>2006151.91</v>
      </c>
      <c r="G79" s="56">
        <v>211983.22</v>
      </c>
      <c r="I79" s="125">
        <v>17914.66</v>
      </c>
      <c r="L79" s="56"/>
      <c r="M79" s="56">
        <v>549853.89</v>
      </c>
      <c r="N79" s="56">
        <v>83878.02</v>
      </c>
      <c r="O79" s="56">
        <v>3283107.89</v>
      </c>
      <c r="Q79" s="98">
        <v>2819268.96</v>
      </c>
      <c r="S79" s="98">
        <v>2377.6</v>
      </c>
      <c r="U79" s="98">
        <v>561425.18000000005</v>
      </c>
      <c r="W79" s="126">
        <v>975099.18</v>
      </c>
      <c r="Z79" s="126">
        <v>21668</v>
      </c>
      <c r="AA79" s="126">
        <v>1369259.87</v>
      </c>
      <c r="AB79" s="126">
        <v>335932.61</v>
      </c>
    </row>
    <row r="80" spans="1:29" x14ac:dyDescent="0.2">
      <c r="A80" s="56" t="s">
        <v>2016</v>
      </c>
      <c r="B80" s="124">
        <v>268667</v>
      </c>
      <c r="C80" s="124">
        <v>0</v>
      </c>
      <c r="D80" s="124">
        <v>20340</v>
      </c>
      <c r="F80" s="56">
        <v>735561.3</v>
      </c>
      <c r="G80" s="56">
        <v>307687.34000000003</v>
      </c>
      <c r="I80" s="125">
        <v>0</v>
      </c>
      <c r="L80" s="56"/>
      <c r="M80" s="56"/>
      <c r="N80" s="56">
        <v>-399039.74</v>
      </c>
      <c r="O80" s="56">
        <v>1600443.98</v>
      </c>
      <c r="Q80" s="98">
        <v>1245362.06</v>
      </c>
      <c r="S80" s="98">
        <v>310.3</v>
      </c>
      <c r="U80" s="98">
        <v>645876</v>
      </c>
      <c r="W80" s="126">
        <v>1051716</v>
      </c>
      <c r="Z80" s="126">
        <v>18948</v>
      </c>
      <c r="AA80" s="126">
        <v>474639.24</v>
      </c>
      <c r="AB80" s="126">
        <v>166819.04</v>
      </c>
    </row>
    <row r="81" spans="1:29" x14ac:dyDescent="0.2">
      <c r="A81" s="56" t="s">
        <v>1984</v>
      </c>
      <c r="B81" s="124">
        <v>2779.78</v>
      </c>
      <c r="C81" s="124">
        <v>0</v>
      </c>
      <c r="D81" s="124">
        <v>41003.769999999997</v>
      </c>
      <c r="F81" s="56">
        <v>863273.5</v>
      </c>
      <c r="G81" s="56">
        <v>432200.65</v>
      </c>
      <c r="I81" s="125">
        <v>25500</v>
      </c>
      <c r="L81" s="56"/>
      <c r="M81" s="56">
        <v>-275996.40000000002</v>
      </c>
      <c r="N81" s="56">
        <v>1626912.2</v>
      </c>
      <c r="O81" s="56">
        <v>4010</v>
      </c>
      <c r="Q81" s="98">
        <v>418250.14</v>
      </c>
      <c r="S81" s="98">
        <v>58.41</v>
      </c>
      <c r="U81" s="98">
        <v>646044</v>
      </c>
      <c r="V81" s="98">
        <v>33900</v>
      </c>
      <c r="W81" s="126">
        <v>792744</v>
      </c>
      <c r="Y81" s="126">
        <v>8171</v>
      </c>
      <c r="AA81" s="126">
        <v>288555.63</v>
      </c>
      <c r="AB81" s="126">
        <v>37786.019999999997</v>
      </c>
      <c r="AC81" s="126">
        <v>8600</v>
      </c>
    </row>
    <row r="82" spans="1:29" x14ac:dyDescent="0.2">
      <c r="A82" s="56" t="s">
        <v>1985</v>
      </c>
      <c r="B82" s="124">
        <v>810351.95</v>
      </c>
      <c r="C82" s="124">
        <v>200470</v>
      </c>
      <c r="D82" s="124">
        <v>13341.49</v>
      </c>
      <c r="F82" s="56">
        <v>4</v>
      </c>
      <c r="G82" s="56">
        <v>434497.26</v>
      </c>
      <c r="I82" s="125">
        <v>-41248</v>
      </c>
      <c r="L82" s="56"/>
      <c r="M82" s="56">
        <v>3641396.01</v>
      </c>
      <c r="N82" s="56">
        <v>-5243651.0599999996</v>
      </c>
      <c r="O82" s="56">
        <v>1891796.64</v>
      </c>
      <c r="Q82" s="98">
        <v>2093962.89</v>
      </c>
      <c r="S82" s="98">
        <v>989.07</v>
      </c>
      <c r="U82" s="98">
        <v>1336873.47</v>
      </c>
      <c r="V82" s="98">
        <v>423140.64</v>
      </c>
      <c r="W82" s="126">
        <v>490472</v>
      </c>
      <c r="Y82" s="126">
        <v>51753</v>
      </c>
      <c r="Z82" s="126">
        <v>2675</v>
      </c>
      <c r="AA82" s="126">
        <v>1804169.99</v>
      </c>
      <c r="AB82" s="126">
        <v>24385.97</v>
      </c>
      <c r="AC82" s="126">
        <v>246925</v>
      </c>
    </row>
    <row r="83" spans="1:29" x14ac:dyDescent="0.2">
      <c r="A83" s="56" t="s">
        <v>1990</v>
      </c>
      <c r="B83" s="124">
        <v>199859.17</v>
      </c>
      <c r="C83" s="124">
        <v>0</v>
      </c>
      <c r="D83" s="124">
        <v>21818.54</v>
      </c>
      <c r="F83" s="56">
        <v>130768.83</v>
      </c>
      <c r="G83" s="56">
        <v>405485.9</v>
      </c>
      <c r="I83" s="125">
        <v>20000</v>
      </c>
      <c r="L83" s="56"/>
      <c r="M83" s="56">
        <v>-148662.24</v>
      </c>
      <c r="N83" s="56">
        <v>-946761.42</v>
      </c>
      <c r="O83" s="56">
        <v>1831896.95</v>
      </c>
      <c r="Q83" s="98">
        <v>644324.98</v>
      </c>
      <c r="S83" s="98">
        <v>452.82</v>
      </c>
      <c r="U83" s="98">
        <v>1628720</v>
      </c>
      <c r="V83" s="98">
        <v>13300</v>
      </c>
      <c r="W83" s="126">
        <v>1583633</v>
      </c>
      <c r="Y83" s="126">
        <v>21412</v>
      </c>
      <c r="AA83" s="126">
        <v>545617.06000000006</v>
      </c>
      <c r="AB83" s="126">
        <v>112358.59</v>
      </c>
    </row>
    <row r="84" spans="1:29" x14ac:dyDescent="0.2">
      <c r="A84" s="56" t="s">
        <v>1991</v>
      </c>
      <c r="B84" s="124">
        <v>1090.93</v>
      </c>
      <c r="C84" s="124">
        <v>10000</v>
      </c>
      <c r="D84" s="124">
        <v>15606.47</v>
      </c>
      <c r="F84" s="56">
        <v>12</v>
      </c>
      <c r="G84" s="56">
        <v>180812.2</v>
      </c>
      <c r="I84" s="125">
        <v>40827</v>
      </c>
      <c r="L84" s="56"/>
      <c r="M84" s="56">
        <v>-126206806.29000001</v>
      </c>
      <c r="N84" s="56">
        <v>126075390.70999999</v>
      </c>
      <c r="O84" s="56">
        <v>352730.98</v>
      </c>
      <c r="Q84" s="98">
        <v>516235.2</v>
      </c>
      <c r="S84" s="98">
        <v>24.27</v>
      </c>
      <c r="U84" s="98">
        <v>1217302.3999999999</v>
      </c>
      <c r="V84" s="98">
        <v>13300</v>
      </c>
      <c r="W84" s="126">
        <v>1335258.3999999999</v>
      </c>
      <c r="Y84" s="126">
        <v>9587</v>
      </c>
      <c r="AA84" s="126">
        <v>424566.25</v>
      </c>
      <c r="AB84" s="126">
        <v>25930.02</v>
      </c>
    </row>
    <row r="85" spans="1:29" x14ac:dyDescent="0.2">
      <c r="A85" s="56" t="s">
        <v>1992</v>
      </c>
      <c r="B85" s="124">
        <v>4223.7700000000004</v>
      </c>
      <c r="C85" s="124">
        <v>0</v>
      </c>
      <c r="D85" s="124">
        <v>16177.22</v>
      </c>
      <c r="F85" s="56">
        <v>1960888.57</v>
      </c>
      <c r="G85" s="56">
        <v>2543380.75</v>
      </c>
      <c r="I85" s="125">
        <v>71530</v>
      </c>
      <c r="L85" s="56"/>
      <c r="M85" s="56"/>
      <c r="N85" s="56">
        <v>4801002.5599999996</v>
      </c>
      <c r="O85" s="56"/>
      <c r="Q85" s="98">
        <v>392301.44</v>
      </c>
      <c r="S85" s="98">
        <v>236.65</v>
      </c>
      <c r="U85" s="98">
        <v>1380596</v>
      </c>
      <c r="V85" s="98">
        <v>13300</v>
      </c>
      <c r="W85" s="126">
        <v>1398906</v>
      </c>
      <c r="Y85" s="126">
        <v>16716</v>
      </c>
      <c r="AA85" s="126">
        <v>503829.37</v>
      </c>
      <c r="AB85" s="126">
        <v>186551.97</v>
      </c>
      <c r="AC85" s="126">
        <v>2100</v>
      </c>
    </row>
    <row r="86" spans="1:29" x14ac:dyDescent="0.2">
      <c r="A86" s="56" t="s">
        <v>2015</v>
      </c>
      <c r="B86" s="124">
        <v>0</v>
      </c>
      <c r="D86" s="124">
        <v>0</v>
      </c>
      <c r="E86" s="124">
        <v>0</v>
      </c>
      <c r="F86" s="56">
        <v>143561.03</v>
      </c>
      <c r="G86" s="56">
        <v>6</v>
      </c>
      <c r="K86" s="125">
        <v>0</v>
      </c>
      <c r="L86" s="56"/>
      <c r="M86" s="56"/>
      <c r="N86" s="56">
        <v>116690.76</v>
      </c>
      <c r="O86" s="56">
        <v>31316.240000000002</v>
      </c>
      <c r="U86" s="98">
        <v>377943.4</v>
      </c>
      <c r="V86" s="98">
        <v>271487.40000000002</v>
      </c>
      <c r="W86" s="126">
        <v>427553.4</v>
      </c>
      <c r="Z86" s="126">
        <v>3472</v>
      </c>
      <c r="AA86" s="126">
        <v>218405.4</v>
      </c>
      <c r="AB86" s="126">
        <v>4439.97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1</vt:i4>
      </vt:variant>
    </vt:vector>
  </HeadingPairs>
  <TitlesOfParts>
    <vt:vector size="18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2.สรุปคะแนน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Anniz</cp:lastModifiedBy>
  <cp:lastPrinted>2019-07-08T07:57:24Z</cp:lastPrinted>
  <dcterms:created xsi:type="dcterms:W3CDTF">2018-02-08T06:24:17Z</dcterms:created>
  <dcterms:modified xsi:type="dcterms:W3CDTF">2019-07-08T08:28:35Z</dcterms:modified>
</cp:coreProperties>
</file>